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 PC\Desktop\INFORMACION TRMESTRAL  DEL 1ER T 2023\EXCEL 1T 2023\"/>
    </mc:Choice>
  </mc:AlternateContent>
  <xr:revisionPtr revIDLastSave="0" documentId="13_ncr:1_{7EF8FB27-F4F3-448A-BBA2-1105817A82B8}" xr6:coauthVersionLast="47" xr6:coauthVersionMax="47" xr10:uidLastSave="{00000000-0000-0000-0000-000000000000}"/>
  <bookViews>
    <workbookView xWindow="-120" yWindow="-120" windowWidth="29040" windowHeight="15840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_xlnm.Print_Area" localSheetId="1">'Formato 2'!$A$1:$H$48</definedName>
    <definedName name="_xlnm.Print_Area" localSheetId="2">'Formato 3'!$A$1:$K$25</definedName>
    <definedName name="_xlnm.Print_Area" localSheetId="3">'Formato 4'!$A$1:$D$78</definedName>
    <definedName name="_xlnm.Print_Area" localSheetId="4">'Formato 5'!$A$1:$G$79</definedName>
    <definedName name="_xlnm.Print_Area" localSheetId="5">'Formato 6a'!$A$1:$G$162</definedName>
    <definedName name="_xlnm.Print_Area" localSheetId="6">'Formato 6b'!$A$1:$G$64</definedName>
    <definedName name="_xlnm.Print_Area" localSheetId="7">'Formato 6c'!$A$1:$G$80</definedName>
    <definedName name="_xlnm.Print_Area" localSheetId="8">'Formato 6d'!$A$1:$G$35</definedName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0" l="1"/>
  <c r="G31" i="10" s="1"/>
  <c r="D30" i="10"/>
  <c r="G30" i="10" s="1"/>
  <c r="D29" i="10"/>
  <c r="G29" i="10" s="1"/>
  <c r="G28" i="10" s="1"/>
  <c r="F28" i="10"/>
  <c r="E28" i="10"/>
  <c r="D28" i="10"/>
  <c r="C28" i="10"/>
  <c r="B28" i="10"/>
  <c r="D26" i="10"/>
  <c r="D24" i="10" s="1"/>
  <c r="D25" i="10"/>
  <c r="G25" i="10" s="1"/>
  <c r="F24" i="10"/>
  <c r="F21" i="10" s="1"/>
  <c r="E24" i="10"/>
  <c r="C24" i="10"/>
  <c r="C21" i="10" s="1"/>
  <c r="B24" i="10"/>
  <c r="B21" i="10" s="1"/>
  <c r="D23" i="10"/>
  <c r="G23" i="10" s="1"/>
  <c r="D22" i="10"/>
  <c r="D21" i="10" s="1"/>
  <c r="E21" i="10"/>
  <c r="D19" i="10"/>
  <c r="G19" i="10" s="1"/>
  <c r="D18" i="10"/>
  <c r="G18" i="10" s="1"/>
  <c r="D17" i="10"/>
  <c r="G17" i="10" s="1"/>
  <c r="G16" i="10" s="1"/>
  <c r="F16" i="10"/>
  <c r="E16" i="10"/>
  <c r="C16" i="10"/>
  <c r="C9" i="10" s="1"/>
  <c r="C33" i="10" s="1"/>
  <c r="B16" i="10"/>
  <c r="D15" i="10"/>
  <c r="G15" i="10" s="1"/>
  <c r="D14" i="10"/>
  <c r="G14" i="10" s="1"/>
  <c r="D13" i="10"/>
  <c r="G13" i="10" s="1"/>
  <c r="G12" i="10" s="1"/>
  <c r="F12" i="10"/>
  <c r="E12" i="10"/>
  <c r="E9" i="10" s="1"/>
  <c r="E33" i="10" s="1"/>
  <c r="D12" i="10"/>
  <c r="C12" i="10"/>
  <c r="B12" i="10"/>
  <c r="D11" i="10"/>
  <c r="G11" i="10" s="1"/>
  <c r="D10" i="10"/>
  <c r="G10" i="10" s="1"/>
  <c r="F9" i="10"/>
  <c r="F33" i="10" s="1"/>
  <c r="B9" i="10"/>
  <c r="B33" i="10" s="1"/>
  <c r="D75" i="9"/>
  <c r="G75" i="9" s="1"/>
  <c r="G74" i="9"/>
  <c r="D74" i="9"/>
  <c r="D73" i="9"/>
  <c r="D71" i="9" s="1"/>
  <c r="G72" i="9"/>
  <c r="D72" i="9"/>
  <c r="F71" i="9"/>
  <c r="E71" i="9"/>
  <c r="C71" i="9"/>
  <c r="B71" i="9"/>
  <c r="G70" i="9"/>
  <c r="D70" i="9"/>
  <c r="D69" i="9"/>
  <c r="G69" i="9" s="1"/>
  <c r="G68" i="9"/>
  <c r="D68" i="9"/>
  <c r="D67" i="9"/>
  <c r="G67" i="9" s="1"/>
  <c r="G66" i="9"/>
  <c r="D66" i="9"/>
  <c r="D65" i="9"/>
  <c r="G65" i="9" s="1"/>
  <c r="G64" i="9"/>
  <c r="D64" i="9"/>
  <c r="D63" i="9"/>
  <c r="D61" i="9" s="1"/>
  <c r="G62" i="9"/>
  <c r="D62" i="9"/>
  <c r="F61" i="9"/>
  <c r="E61" i="9"/>
  <c r="C61" i="9"/>
  <c r="B61" i="9"/>
  <c r="G60" i="9"/>
  <c r="D60" i="9"/>
  <c r="D59" i="9"/>
  <c r="G59" i="9" s="1"/>
  <c r="G58" i="9"/>
  <c r="D58" i="9"/>
  <c r="D57" i="9"/>
  <c r="G57" i="9" s="1"/>
  <c r="G56" i="9"/>
  <c r="D56" i="9"/>
  <c r="D55" i="9"/>
  <c r="D53" i="9" s="1"/>
  <c r="G54" i="9"/>
  <c r="D54" i="9"/>
  <c r="F53" i="9"/>
  <c r="E53" i="9"/>
  <c r="C53" i="9"/>
  <c r="B53" i="9"/>
  <c r="G52" i="9"/>
  <c r="D52" i="9"/>
  <c r="D51" i="9"/>
  <c r="G51" i="9" s="1"/>
  <c r="G50" i="9"/>
  <c r="D50" i="9"/>
  <c r="D49" i="9"/>
  <c r="G49" i="9" s="1"/>
  <c r="G48" i="9"/>
  <c r="D48" i="9"/>
  <c r="D47" i="9"/>
  <c r="G47" i="9" s="1"/>
  <c r="G46" i="9"/>
  <c r="D46" i="9"/>
  <c r="D45" i="9"/>
  <c r="G45" i="9" s="1"/>
  <c r="F44" i="9"/>
  <c r="E44" i="9"/>
  <c r="D44" i="9"/>
  <c r="C44" i="9"/>
  <c r="C43" i="9" s="1"/>
  <c r="B44" i="9"/>
  <c r="F43" i="9"/>
  <c r="E43" i="9"/>
  <c r="B43" i="9"/>
  <c r="G41" i="9"/>
  <c r="D41" i="9"/>
  <c r="D40" i="9"/>
  <c r="G40" i="9" s="1"/>
  <c r="G39" i="9"/>
  <c r="D39" i="9"/>
  <c r="D38" i="9"/>
  <c r="G38" i="9" s="1"/>
  <c r="G37" i="9" s="1"/>
  <c r="F37" i="9"/>
  <c r="E37" i="9"/>
  <c r="D37" i="9"/>
  <c r="C37" i="9"/>
  <c r="B37" i="9"/>
  <c r="D36" i="9"/>
  <c r="G36" i="9" s="1"/>
  <c r="G35" i="9"/>
  <c r="D35" i="9"/>
  <c r="D34" i="9"/>
  <c r="G34" i="9" s="1"/>
  <c r="G33" i="9"/>
  <c r="D33" i="9"/>
  <c r="D32" i="9"/>
  <c r="G32" i="9" s="1"/>
  <c r="G31" i="9"/>
  <c r="D31" i="9"/>
  <c r="D30" i="9"/>
  <c r="G30" i="9" s="1"/>
  <c r="G29" i="9"/>
  <c r="D29" i="9"/>
  <c r="D28" i="9"/>
  <c r="G28" i="9" s="1"/>
  <c r="F27" i="9"/>
  <c r="E27" i="9"/>
  <c r="D27" i="9"/>
  <c r="C27" i="9"/>
  <c r="B27" i="9"/>
  <c r="D26" i="9"/>
  <c r="G26" i="9" s="1"/>
  <c r="G25" i="9"/>
  <c r="D25" i="9"/>
  <c r="D24" i="9"/>
  <c r="G24" i="9" s="1"/>
  <c r="G23" i="9"/>
  <c r="D23" i="9"/>
  <c r="D22" i="9"/>
  <c r="G22" i="9" s="1"/>
  <c r="G21" i="9"/>
  <c r="D21" i="9"/>
  <c r="D20" i="9"/>
  <c r="G20" i="9" s="1"/>
  <c r="F19" i="9"/>
  <c r="E19" i="9"/>
  <c r="D19" i="9"/>
  <c r="C19" i="9"/>
  <c r="B19" i="9"/>
  <c r="D18" i="9"/>
  <c r="G18" i="9" s="1"/>
  <c r="G17" i="9"/>
  <c r="D17" i="9"/>
  <c r="D16" i="9"/>
  <c r="G16" i="9" s="1"/>
  <c r="G15" i="9"/>
  <c r="D15" i="9"/>
  <c r="D14" i="9"/>
  <c r="G14" i="9" s="1"/>
  <c r="G13" i="9"/>
  <c r="D13" i="9"/>
  <c r="D12" i="9"/>
  <c r="D10" i="9" s="1"/>
  <c r="D9" i="9" s="1"/>
  <c r="G11" i="9"/>
  <c r="D11" i="9"/>
  <c r="F10" i="9"/>
  <c r="F9" i="9" s="1"/>
  <c r="F77" i="9" s="1"/>
  <c r="E10" i="9"/>
  <c r="E9" i="9" s="1"/>
  <c r="E77" i="9" s="1"/>
  <c r="C10" i="9"/>
  <c r="B10" i="9"/>
  <c r="B9" i="9" s="1"/>
  <c r="B77" i="9" s="1"/>
  <c r="C9" i="9"/>
  <c r="C77" i="9" s="1"/>
  <c r="D60" i="8"/>
  <c r="G60" i="8" s="1"/>
  <c r="D59" i="8"/>
  <c r="G59" i="8" s="1"/>
  <c r="D58" i="8"/>
  <c r="G58" i="8" s="1"/>
  <c r="D57" i="8"/>
  <c r="G57" i="8" s="1"/>
  <c r="D56" i="8"/>
  <c r="G56" i="8" s="1"/>
  <c r="D55" i="8"/>
  <c r="G55" i="8" s="1"/>
  <c r="D54" i="8"/>
  <c r="G54" i="8" s="1"/>
  <c r="D53" i="8"/>
  <c r="G53" i="8" s="1"/>
  <c r="D52" i="8"/>
  <c r="D50" i="8" s="1"/>
  <c r="D51" i="8"/>
  <c r="G51" i="8" s="1"/>
  <c r="F50" i="8"/>
  <c r="E50" i="8"/>
  <c r="C50" i="8"/>
  <c r="B50" i="8"/>
  <c r="D48" i="8"/>
  <c r="G48" i="8" s="1"/>
  <c r="D47" i="8"/>
  <c r="G47" i="8" s="1"/>
  <c r="D46" i="8"/>
  <c r="G46" i="8" s="1"/>
  <c r="D45" i="8"/>
  <c r="G45" i="8" s="1"/>
  <c r="D44" i="8"/>
  <c r="G44" i="8" s="1"/>
  <c r="D43" i="8"/>
  <c r="G43" i="8" s="1"/>
  <c r="D42" i="8"/>
  <c r="G42" i="8" s="1"/>
  <c r="D41" i="8"/>
  <c r="G41" i="8" s="1"/>
  <c r="D40" i="8"/>
  <c r="G40" i="8" s="1"/>
  <c r="D39" i="8"/>
  <c r="G39" i="8" s="1"/>
  <c r="D38" i="8"/>
  <c r="G38" i="8" s="1"/>
  <c r="D37" i="8"/>
  <c r="G37" i="8" s="1"/>
  <c r="D36" i="8"/>
  <c r="G36" i="8" s="1"/>
  <c r="D35" i="8"/>
  <c r="G35" i="8" s="1"/>
  <c r="D34" i="8"/>
  <c r="G34" i="8" s="1"/>
  <c r="D33" i="8"/>
  <c r="G33" i="8" s="1"/>
  <c r="D32" i="8"/>
  <c r="G32" i="8" s="1"/>
  <c r="D31" i="8"/>
  <c r="G31" i="8" s="1"/>
  <c r="D30" i="8"/>
  <c r="G30" i="8" s="1"/>
  <c r="D29" i="8"/>
  <c r="G29" i="8" s="1"/>
  <c r="D28" i="8"/>
  <c r="G28" i="8" s="1"/>
  <c r="D27" i="8"/>
  <c r="G27" i="8" s="1"/>
  <c r="D26" i="8"/>
  <c r="G26" i="8" s="1"/>
  <c r="D25" i="8"/>
  <c r="G25" i="8" s="1"/>
  <c r="D24" i="8"/>
  <c r="G24" i="8" s="1"/>
  <c r="D23" i="8"/>
  <c r="G23" i="8" s="1"/>
  <c r="D22" i="8"/>
  <c r="G22" i="8" s="1"/>
  <c r="D21" i="8"/>
  <c r="G21" i="8" s="1"/>
  <c r="D20" i="8"/>
  <c r="G20" i="8" s="1"/>
  <c r="D19" i="8"/>
  <c r="G19" i="8" s="1"/>
  <c r="D18" i="8"/>
  <c r="G18" i="8" s="1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D9" i="8" s="1"/>
  <c r="D10" i="8"/>
  <c r="G10" i="8" s="1"/>
  <c r="F9" i="8"/>
  <c r="F61" i="8" s="1"/>
  <c r="E9" i="8"/>
  <c r="E61" i="8" s="1"/>
  <c r="C9" i="8"/>
  <c r="C61" i="8" s="1"/>
  <c r="B9" i="8"/>
  <c r="B61" i="8" s="1"/>
  <c r="D157" i="7"/>
  <c r="G157" i="7" s="1"/>
  <c r="D156" i="7"/>
  <c r="G156" i="7" s="1"/>
  <c r="D155" i="7"/>
  <c r="G155" i="7" s="1"/>
  <c r="D154" i="7"/>
  <c r="G154" i="7" s="1"/>
  <c r="D153" i="7"/>
  <c r="G153" i="7" s="1"/>
  <c r="D152" i="7"/>
  <c r="G152" i="7" s="1"/>
  <c r="G151" i="7"/>
  <c r="D151" i="7"/>
  <c r="F150" i="7"/>
  <c r="E150" i="7"/>
  <c r="E84" i="7" s="1"/>
  <c r="D150" i="7"/>
  <c r="C150" i="7"/>
  <c r="B150" i="7"/>
  <c r="D149" i="7"/>
  <c r="G149" i="7" s="1"/>
  <c r="D148" i="7"/>
  <c r="G148" i="7" s="1"/>
  <c r="D147" i="7"/>
  <c r="G147" i="7" s="1"/>
  <c r="G146" i="7" s="1"/>
  <c r="F146" i="7"/>
  <c r="E146" i="7"/>
  <c r="C146" i="7"/>
  <c r="B146" i="7"/>
  <c r="D145" i="7"/>
  <c r="G145" i="7" s="1"/>
  <c r="D144" i="7"/>
  <c r="G144" i="7" s="1"/>
  <c r="G143" i="7"/>
  <c r="D143" i="7"/>
  <c r="D142" i="7"/>
  <c r="G142" i="7" s="1"/>
  <c r="D141" i="7"/>
  <c r="G141" i="7" s="1"/>
  <c r="D140" i="7"/>
  <c r="G140" i="7" s="1"/>
  <c r="D139" i="7"/>
  <c r="D138" i="7"/>
  <c r="G138" i="7" s="1"/>
  <c r="F137" i="7"/>
  <c r="E137" i="7"/>
  <c r="C137" i="7"/>
  <c r="B137" i="7"/>
  <c r="D136" i="7"/>
  <c r="G136" i="7" s="1"/>
  <c r="D135" i="7"/>
  <c r="D133" i="7" s="1"/>
  <c r="D134" i="7"/>
  <c r="G134" i="7" s="1"/>
  <c r="F133" i="7"/>
  <c r="E133" i="7"/>
  <c r="C133" i="7"/>
  <c r="B133" i="7"/>
  <c r="D132" i="7"/>
  <c r="G132" i="7" s="1"/>
  <c r="G131" i="7"/>
  <c r="D131" i="7"/>
  <c r="D130" i="7"/>
  <c r="G130" i="7" s="1"/>
  <c r="D129" i="7"/>
  <c r="G129" i="7" s="1"/>
  <c r="D128" i="7"/>
  <c r="G128" i="7" s="1"/>
  <c r="D127" i="7"/>
  <c r="G127" i="7" s="1"/>
  <c r="D126" i="7"/>
  <c r="G126" i="7" s="1"/>
  <c r="D125" i="7"/>
  <c r="D124" i="7"/>
  <c r="G124" i="7" s="1"/>
  <c r="F123" i="7"/>
  <c r="E123" i="7"/>
  <c r="C123" i="7"/>
  <c r="B123" i="7"/>
  <c r="D122" i="7"/>
  <c r="G122" i="7" s="1"/>
  <c r="D121" i="7"/>
  <c r="G121" i="7" s="1"/>
  <c r="D120" i="7"/>
  <c r="G120" i="7" s="1"/>
  <c r="D119" i="7"/>
  <c r="G119" i="7" s="1"/>
  <c r="D118" i="7"/>
  <c r="G118" i="7" s="1"/>
  <c r="G117" i="7"/>
  <c r="D117" i="7"/>
  <c r="D116" i="7"/>
  <c r="G116" i="7" s="1"/>
  <c r="D115" i="7"/>
  <c r="D113" i="7" s="1"/>
  <c r="D114" i="7"/>
  <c r="G114" i="7" s="1"/>
  <c r="F113" i="7"/>
  <c r="E113" i="7"/>
  <c r="C113" i="7"/>
  <c r="B113" i="7"/>
  <c r="D112" i="7"/>
  <c r="G112" i="7" s="1"/>
  <c r="G111" i="7"/>
  <c r="D111" i="7"/>
  <c r="D110" i="7"/>
  <c r="G110" i="7" s="1"/>
  <c r="D109" i="7"/>
  <c r="G109" i="7" s="1"/>
  <c r="D108" i="7"/>
  <c r="G108" i="7" s="1"/>
  <c r="D107" i="7"/>
  <c r="G107" i="7" s="1"/>
  <c r="D106" i="7"/>
  <c r="G106" i="7" s="1"/>
  <c r="D105" i="7"/>
  <c r="D104" i="7"/>
  <c r="G104" i="7" s="1"/>
  <c r="F103" i="7"/>
  <c r="E103" i="7"/>
  <c r="C103" i="7"/>
  <c r="B103" i="7"/>
  <c r="B84" i="7" s="1"/>
  <c r="D102" i="7"/>
  <c r="G102" i="7" s="1"/>
  <c r="D101" i="7"/>
  <c r="G101" i="7" s="1"/>
  <c r="D100" i="7"/>
  <c r="G100" i="7" s="1"/>
  <c r="D99" i="7"/>
  <c r="G99" i="7" s="1"/>
  <c r="D98" i="7"/>
  <c r="G98" i="7" s="1"/>
  <c r="G97" i="7"/>
  <c r="D97" i="7"/>
  <c r="D96" i="7"/>
  <c r="G96" i="7" s="1"/>
  <c r="D95" i="7"/>
  <c r="D93" i="7" s="1"/>
  <c r="D94" i="7"/>
  <c r="G94" i="7" s="1"/>
  <c r="F93" i="7"/>
  <c r="E93" i="7"/>
  <c r="C93" i="7"/>
  <c r="B93" i="7"/>
  <c r="D92" i="7"/>
  <c r="G92" i="7" s="1"/>
  <c r="D91" i="7"/>
  <c r="G91" i="7" s="1"/>
  <c r="D90" i="7"/>
  <c r="G90" i="7" s="1"/>
  <c r="G89" i="7"/>
  <c r="D89" i="7"/>
  <c r="D88" i="7"/>
  <c r="G88" i="7" s="1"/>
  <c r="D87" i="7"/>
  <c r="D85" i="7" s="1"/>
  <c r="D86" i="7"/>
  <c r="G86" i="7" s="1"/>
  <c r="F85" i="7"/>
  <c r="E85" i="7"/>
  <c r="C85" i="7"/>
  <c r="B85" i="7"/>
  <c r="F84" i="7"/>
  <c r="G82" i="7"/>
  <c r="D82" i="7"/>
  <c r="D81" i="7"/>
  <c r="G81" i="7" s="1"/>
  <c r="D80" i="7"/>
  <c r="G80" i="7" s="1"/>
  <c r="D79" i="7"/>
  <c r="G79" i="7" s="1"/>
  <c r="D78" i="7"/>
  <c r="G78" i="7" s="1"/>
  <c r="D77" i="7"/>
  <c r="G77" i="7" s="1"/>
  <c r="D76" i="7"/>
  <c r="G76" i="7" s="1"/>
  <c r="F75" i="7"/>
  <c r="E75" i="7"/>
  <c r="E9" i="7" s="1"/>
  <c r="E159" i="7" s="1"/>
  <c r="C75" i="7"/>
  <c r="B75" i="7"/>
  <c r="G74" i="7"/>
  <c r="D74" i="7"/>
  <c r="D73" i="7"/>
  <c r="G73" i="7" s="1"/>
  <c r="D72" i="7"/>
  <c r="G72" i="7" s="1"/>
  <c r="G71" i="7" s="1"/>
  <c r="F71" i="7"/>
  <c r="E71" i="7"/>
  <c r="C71" i="7"/>
  <c r="B71" i="7"/>
  <c r="D70" i="7"/>
  <c r="G70" i="7" s="1"/>
  <c r="D69" i="7"/>
  <c r="G69" i="7" s="1"/>
  <c r="D68" i="7"/>
  <c r="G68" i="7" s="1"/>
  <c r="D67" i="7"/>
  <c r="G67" i="7" s="1"/>
  <c r="G66" i="7"/>
  <c r="D66" i="7"/>
  <c r="D65" i="7"/>
  <c r="G65" i="7" s="1"/>
  <c r="D64" i="7"/>
  <c r="D62" i="7" s="1"/>
  <c r="D63" i="7"/>
  <c r="G63" i="7" s="1"/>
  <c r="F62" i="7"/>
  <c r="E62" i="7"/>
  <c r="C62" i="7"/>
  <c r="B62" i="7"/>
  <c r="D61" i="7"/>
  <c r="G61" i="7" s="1"/>
  <c r="D60" i="7"/>
  <c r="G60" i="7" s="1"/>
  <c r="G58" i="7" s="1"/>
  <c r="D59" i="7"/>
  <c r="G59" i="7" s="1"/>
  <c r="F58" i="7"/>
  <c r="E58" i="7"/>
  <c r="C58" i="7"/>
  <c r="B58" i="7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G50" i="7"/>
  <c r="D50" i="7"/>
  <c r="D49" i="7"/>
  <c r="G49" i="7" s="1"/>
  <c r="F48" i="7"/>
  <c r="E48" i="7"/>
  <c r="C48" i="7"/>
  <c r="B48" i="7"/>
  <c r="D47" i="7"/>
  <c r="G47" i="7" s="1"/>
  <c r="D46" i="7"/>
  <c r="G46" i="7" s="1"/>
  <c r="D45" i="7"/>
  <c r="G45" i="7" s="1"/>
  <c r="D44" i="7"/>
  <c r="G44" i="7" s="1"/>
  <c r="D43" i="7"/>
  <c r="G43" i="7" s="1"/>
  <c r="G42" i="7"/>
  <c r="D42" i="7"/>
  <c r="D41" i="7"/>
  <c r="G41" i="7" s="1"/>
  <c r="D40" i="7"/>
  <c r="D38" i="7" s="1"/>
  <c r="D39" i="7"/>
  <c r="G39" i="7" s="1"/>
  <c r="F38" i="7"/>
  <c r="F9" i="7" s="1"/>
  <c r="F159" i="7" s="1"/>
  <c r="E38" i="7"/>
  <c r="C38" i="7"/>
  <c r="B38" i="7"/>
  <c r="D37" i="7"/>
  <c r="G37" i="7" s="1"/>
  <c r="D36" i="7"/>
  <c r="G36" i="7" s="1"/>
  <c r="D35" i="7"/>
  <c r="G35" i="7" s="1"/>
  <c r="G34" i="7"/>
  <c r="D34" i="7"/>
  <c r="D33" i="7"/>
  <c r="G33" i="7" s="1"/>
  <c r="D32" i="7"/>
  <c r="G32" i="7" s="1"/>
  <c r="D31" i="7"/>
  <c r="G31" i="7" s="1"/>
  <c r="D30" i="7"/>
  <c r="G30" i="7" s="1"/>
  <c r="D29" i="7"/>
  <c r="G29" i="7" s="1"/>
  <c r="F28" i="7"/>
  <c r="E28" i="7"/>
  <c r="D28" i="7"/>
  <c r="C28" i="7"/>
  <c r="B28" i="7"/>
  <c r="B9" i="7" s="1"/>
  <c r="B159" i="7" s="1"/>
  <c r="D27" i="7"/>
  <c r="G27" i="7" s="1"/>
  <c r="G26" i="7"/>
  <c r="D26" i="7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D19" i="7"/>
  <c r="G19" i="7" s="1"/>
  <c r="F18" i="7"/>
  <c r="E18" i="7"/>
  <c r="C18" i="7"/>
  <c r="B18" i="7"/>
  <c r="D17" i="7"/>
  <c r="G17" i="7" s="1"/>
  <c r="D16" i="7"/>
  <c r="G16" i="7" s="1"/>
  <c r="D15" i="7"/>
  <c r="G15" i="7" s="1"/>
  <c r="D14" i="7"/>
  <c r="G14" i="7" s="1"/>
  <c r="D13" i="7"/>
  <c r="G13" i="7" s="1"/>
  <c r="D12" i="7"/>
  <c r="G12" i="7" s="1"/>
  <c r="G10" i="7" s="1"/>
  <c r="D11" i="7"/>
  <c r="G11" i="7" s="1"/>
  <c r="F10" i="7"/>
  <c r="E10" i="7"/>
  <c r="C10" i="7"/>
  <c r="C9" i="7" s="1"/>
  <c r="B10" i="7"/>
  <c r="D16" i="10" l="1"/>
  <c r="G9" i="10"/>
  <c r="G22" i="10"/>
  <c r="G26" i="10"/>
  <c r="G24" i="10" s="1"/>
  <c r="D9" i="10"/>
  <c r="D33" i="10" s="1"/>
  <c r="G27" i="9"/>
  <c r="G44" i="9"/>
  <c r="G10" i="9"/>
  <c r="G9" i="9" s="1"/>
  <c r="G19" i="9"/>
  <c r="D43" i="9"/>
  <c r="D77" i="9"/>
  <c r="G12" i="9"/>
  <c r="G55" i="9"/>
  <c r="G53" i="9" s="1"/>
  <c r="G63" i="9"/>
  <c r="G61" i="9" s="1"/>
  <c r="G73" i="9"/>
  <c r="G71" i="9" s="1"/>
  <c r="D61" i="8"/>
  <c r="G61" i="8" s="1"/>
  <c r="G11" i="8"/>
  <c r="G9" i="8" s="1"/>
  <c r="G52" i="8"/>
  <c r="G50" i="8" s="1"/>
  <c r="G28" i="7"/>
  <c r="G18" i="7"/>
  <c r="G9" i="7" s="1"/>
  <c r="G48" i="7"/>
  <c r="G75" i="7"/>
  <c r="G137" i="7"/>
  <c r="C159" i="7"/>
  <c r="G150" i="7"/>
  <c r="D10" i="7"/>
  <c r="D18" i="7"/>
  <c r="G40" i="7"/>
  <c r="G38" i="7" s="1"/>
  <c r="D58" i="7"/>
  <c r="G64" i="7"/>
  <c r="G62" i="7" s="1"/>
  <c r="D71" i="7"/>
  <c r="G87" i="7"/>
  <c r="G85" i="7" s="1"/>
  <c r="G95" i="7"/>
  <c r="G93" i="7" s="1"/>
  <c r="G115" i="7"/>
  <c r="G113" i="7" s="1"/>
  <c r="G135" i="7"/>
  <c r="G133" i="7" s="1"/>
  <c r="D137" i="7"/>
  <c r="D48" i="7"/>
  <c r="C84" i="7"/>
  <c r="D103" i="7"/>
  <c r="D84" i="7" s="1"/>
  <c r="D123" i="7"/>
  <c r="G139" i="7"/>
  <c r="D146" i="7"/>
  <c r="D75" i="7"/>
  <c r="G105" i="7"/>
  <c r="G103" i="7" s="1"/>
  <c r="G125" i="7"/>
  <c r="G123" i="7" s="1"/>
  <c r="G21" i="10" l="1"/>
  <c r="G33" i="10"/>
  <c r="G43" i="9"/>
  <c r="G77" i="9" s="1"/>
  <c r="G84" i="7"/>
  <c r="G159" i="7" s="1"/>
  <c r="D9" i="7"/>
  <c r="D159" i="7" s="1"/>
  <c r="F75" i="6" l="1"/>
  <c r="E75" i="6"/>
  <c r="C75" i="6"/>
  <c r="B75" i="6"/>
  <c r="G74" i="6"/>
  <c r="D74" i="6"/>
  <c r="D75" i="6" s="1"/>
  <c r="G73" i="6"/>
  <c r="G75" i="6" s="1"/>
  <c r="D73" i="6"/>
  <c r="G68" i="6"/>
  <c r="D68" i="6"/>
  <c r="G67" i="6"/>
  <c r="F67" i="6"/>
  <c r="E67" i="6"/>
  <c r="D67" i="6"/>
  <c r="C67" i="6"/>
  <c r="B67" i="6"/>
  <c r="G63" i="6"/>
  <c r="D63" i="6"/>
  <c r="G62" i="6"/>
  <c r="D62" i="6"/>
  <c r="G61" i="6"/>
  <c r="D61" i="6"/>
  <c r="D59" i="6" s="1"/>
  <c r="G60" i="6"/>
  <c r="D60" i="6"/>
  <c r="F59" i="6"/>
  <c r="G59" i="6" s="1"/>
  <c r="E59" i="6"/>
  <c r="C59" i="6"/>
  <c r="B59" i="6"/>
  <c r="G58" i="6"/>
  <c r="D58" i="6"/>
  <c r="G57" i="6"/>
  <c r="D57" i="6"/>
  <c r="G56" i="6"/>
  <c r="D56" i="6"/>
  <c r="G55" i="6"/>
  <c r="D55" i="6"/>
  <c r="F54" i="6"/>
  <c r="G54" i="6" s="1"/>
  <c r="E54" i="6"/>
  <c r="E65" i="6" s="1"/>
  <c r="D54" i="6"/>
  <c r="C54" i="6"/>
  <c r="B54" i="6"/>
  <c r="G53" i="6"/>
  <c r="D53" i="6"/>
  <c r="G52" i="6"/>
  <c r="D52" i="6"/>
  <c r="G51" i="6"/>
  <c r="D51" i="6"/>
  <c r="G50" i="6"/>
  <c r="D50" i="6"/>
  <c r="G49" i="6"/>
  <c r="D49" i="6"/>
  <c r="G48" i="6"/>
  <c r="D48" i="6"/>
  <c r="G47" i="6"/>
  <c r="D47" i="6"/>
  <c r="D45" i="6" s="1"/>
  <c r="D65" i="6" s="1"/>
  <c r="G46" i="6"/>
  <c r="D46" i="6"/>
  <c r="F45" i="6"/>
  <c r="G45" i="6" s="1"/>
  <c r="E45" i="6"/>
  <c r="C45" i="6"/>
  <c r="C65" i="6" s="1"/>
  <c r="B45" i="6"/>
  <c r="B65" i="6" s="1"/>
  <c r="G39" i="6"/>
  <c r="D39" i="6"/>
  <c r="G38" i="6"/>
  <c r="D38" i="6"/>
  <c r="G37" i="6"/>
  <c r="F37" i="6"/>
  <c r="E37" i="6"/>
  <c r="D37" i="6"/>
  <c r="C37" i="6"/>
  <c r="B37" i="6"/>
  <c r="G36" i="6"/>
  <c r="D36" i="6"/>
  <c r="G35" i="6"/>
  <c r="F35" i="6"/>
  <c r="E35" i="6"/>
  <c r="C35" i="6"/>
  <c r="D35" i="6" s="1"/>
  <c r="B35" i="6"/>
  <c r="G34" i="6"/>
  <c r="D34" i="6"/>
  <c r="G33" i="6"/>
  <c r="D33" i="6"/>
  <c r="G32" i="6"/>
  <c r="D32" i="6"/>
  <c r="G31" i="6"/>
  <c r="D31" i="6"/>
  <c r="G30" i="6"/>
  <c r="D30" i="6"/>
  <c r="D28" i="6" s="1"/>
  <c r="G29" i="6"/>
  <c r="D29" i="6"/>
  <c r="F28" i="6"/>
  <c r="G28" i="6" s="1"/>
  <c r="E28" i="6"/>
  <c r="C28" i="6"/>
  <c r="B28" i="6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G18" i="6"/>
  <c r="D18" i="6"/>
  <c r="D16" i="6" s="1"/>
  <c r="G17" i="6"/>
  <c r="D17" i="6"/>
  <c r="F16" i="6"/>
  <c r="F41" i="6" s="1"/>
  <c r="E16" i="6"/>
  <c r="E41" i="6" s="1"/>
  <c r="E70" i="6" s="1"/>
  <c r="C16" i="6"/>
  <c r="C41" i="6" s="1"/>
  <c r="B16" i="6"/>
  <c r="B41" i="6" s="1"/>
  <c r="B70" i="6" s="1"/>
  <c r="G15" i="6"/>
  <c r="D15" i="6"/>
  <c r="G14" i="6"/>
  <c r="D14" i="6"/>
  <c r="G13" i="6"/>
  <c r="D13" i="6"/>
  <c r="G12" i="6"/>
  <c r="D12" i="6"/>
  <c r="G11" i="6"/>
  <c r="D11" i="6"/>
  <c r="G10" i="6"/>
  <c r="D10" i="6"/>
  <c r="G9" i="6"/>
  <c r="D9" i="6"/>
  <c r="C70" i="6" l="1"/>
  <c r="D41" i="6"/>
  <c r="D70" i="6" s="1"/>
  <c r="G41" i="6"/>
  <c r="G42" i="6"/>
  <c r="G16" i="6"/>
  <c r="F65" i="6"/>
  <c r="G65" i="6" s="1"/>
  <c r="G70" i="6" l="1"/>
  <c r="F70" i="6"/>
  <c r="B74" i="5" l="1"/>
  <c r="D72" i="5"/>
  <c r="D74" i="5" s="1"/>
  <c r="B72" i="5"/>
  <c r="D64" i="5"/>
  <c r="C64" i="5"/>
  <c r="C72" i="5" s="1"/>
  <c r="C74" i="5" s="1"/>
  <c r="B64" i="5"/>
  <c r="B59" i="5"/>
  <c r="D57" i="5"/>
  <c r="D59" i="5" s="1"/>
  <c r="B57" i="5"/>
  <c r="D49" i="5"/>
  <c r="C49" i="5"/>
  <c r="C57" i="5" s="1"/>
  <c r="C59" i="5" s="1"/>
  <c r="B49" i="5"/>
  <c r="B44" i="5"/>
  <c r="D40" i="5"/>
  <c r="C40" i="5"/>
  <c r="B40" i="5"/>
  <c r="D37" i="5"/>
  <c r="D44" i="5" s="1"/>
  <c r="C37" i="5"/>
  <c r="C44" i="5" s="1"/>
  <c r="B37" i="5"/>
  <c r="C33" i="5"/>
  <c r="B33" i="5"/>
  <c r="D29" i="5"/>
  <c r="D33" i="5" s="1"/>
  <c r="C29" i="5"/>
  <c r="B29" i="5"/>
  <c r="D17" i="5"/>
  <c r="C17" i="5"/>
  <c r="D13" i="5"/>
  <c r="C13" i="5"/>
  <c r="B13" i="5"/>
  <c r="D8" i="5"/>
  <c r="D21" i="5" s="1"/>
  <c r="D23" i="5" s="1"/>
  <c r="D25" i="5" s="1"/>
  <c r="C8" i="5"/>
  <c r="C21" i="5" s="1"/>
  <c r="C23" i="5" s="1"/>
  <c r="C25" i="5" s="1"/>
  <c r="B8" i="5"/>
  <c r="B21" i="5" s="1"/>
  <c r="B23" i="5" s="1"/>
  <c r="B25" i="5" s="1"/>
  <c r="K14" i="4" l="1"/>
  <c r="J14" i="4"/>
  <c r="I14" i="4"/>
  <c r="H14" i="4"/>
  <c r="G14" i="4"/>
  <c r="E14" i="4"/>
  <c r="K8" i="4"/>
  <c r="K20" i="4" s="1"/>
  <c r="J8" i="4"/>
  <c r="J20" i="4" s="1"/>
  <c r="I8" i="4"/>
  <c r="I20" i="4" s="1"/>
  <c r="H8" i="4"/>
  <c r="H20" i="4" s="1"/>
  <c r="G8" i="4"/>
  <c r="G20" i="4" s="1"/>
  <c r="E8" i="4"/>
  <c r="E20" i="4" s="1"/>
  <c r="F41" i="3" l="1"/>
  <c r="E41" i="3"/>
  <c r="D41" i="3"/>
  <c r="C41" i="3"/>
  <c r="B41" i="3"/>
  <c r="F30" i="3"/>
  <c r="F29" i="3"/>
  <c r="F28" i="3"/>
  <c r="F27" i="3" s="1"/>
  <c r="H27" i="3"/>
  <c r="G27" i="3"/>
  <c r="E27" i="3"/>
  <c r="D27" i="3"/>
  <c r="C27" i="3"/>
  <c r="B27" i="3"/>
  <c r="F25" i="3"/>
  <c r="F24" i="3"/>
  <c r="F23" i="3"/>
  <c r="H22" i="3"/>
  <c r="G22" i="3"/>
  <c r="F22" i="3"/>
  <c r="E22" i="3"/>
  <c r="D22" i="3"/>
  <c r="C22" i="3"/>
  <c r="B22" i="3"/>
  <c r="F16" i="3"/>
  <c r="F15" i="3"/>
  <c r="F14" i="3"/>
  <c r="H13" i="3"/>
  <c r="G13" i="3"/>
  <c r="E13" i="3"/>
  <c r="D13" i="3"/>
  <c r="C13" i="3"/>
  <c r="B13" i="3"/>
  <c r="F13" i="3" s="1"/>
  <c r="F12" i="3"/>
  <c r="F11" i="3"/>
  <c r="H9" i="3"/>
  <c r="H8" i="3" s="1"/>
  <c r="H20" i="3" s="1"/>
  <c r="G9" i="3"/>
  <c r="E9" i="3"/>
  <c r="E8" i="3" s="1"/>
  <c r="E20" i="3" s="1"/>
  <c r="D9" i="3"/>
  <c r="D8" i="3" s="1"/>
  <c r="D20" i="3" s="1"/>
  <c r="C9" i="3"/>
  <c r="B9" i="3"/>
  <c r="B8" i="3" s="1"/>
  <c r="B20" i="3" s="1"/>
  <c r="G8" i="3"/>
  <c r="G20" i="3" s="1"/>
  <c r="C8" i="3"/>
  <c r="C20" i="3" s="1"/>
  <c r="F9" i="3" l="1"/>
  <c r="F8" i="3" s="1"/>
  <c r="F20" i="3" s="1"/>
  <c r="F75" i="2" l="1"/>
  <c r="E75" i="2"/>
  <c r="F68" i="2"/>
  <c r="F79" i="2" s="1"/>
  <c r="E68" i="2"/>
  <c r="E79" i="2" s="1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F59" i="2" s="1"/>
  <c r="F81" i="2" s="1"/>
  <c r="E19" i="2"/>
  <c r="E47" i="2" s="1"/>
  <c r="E59" i="2" s="1"/>
  <c r="E81" i="2" s="1"/>
  <c r="F9" i="2"/>
  <c r="E9" i="2"/>
  <c r="C60" i="2"/>
  <c r="B60" i="2"/>
  <c r="C41" i="2"/>
  <c r="B41" i="2"/>
  <c r="C38" i="2"/>
  <c r="B38" i="2"/>
  <c r="C31" i="2"/>
  <c r="B31" i="2"/>
  <c r="C25" i="2"/>
  <c r="B25" i="2"/>
  <c r="C17" i="2"/>
  <c r="B17" i="2"/>
  <c r="C9" i="2"/>
  <c r="C47" i="2" s="1"/>
  <c r="C62" i="2" s="1"/>
  <c r="B9" i="2"/>
  <c r="B47" i="2" s="1"/>
  <c r="B62" i="2" s="1"/>
  <c r="A5" i="10" l="1"/>
  <c r="A5" i="9"/>
  <c r="A5" i="8"/>
  <c r="A5" i="7"/>
  <c r="A4" i="6"/>
  <c r="A4" i="5"/>
  <c r="A4" i="3"/>
  <c r="A2" i="15"/>
  <c r="A2" i="14" l="1"/>
  <c r="A2" i="13"/>
  <c r="A2" i="12"/>
  <c r="A2" i="11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<sst xmlns="http://schemas.openxmlformats.org/spreadsheetml/2006/main" count="870" uniqueCount="608">
  <si>
    <t>Formato 1 Estado de Situación Financiera Detallado - LDF</t>
  </si>
  <si>
    <t>NOMBRE DEL ENTE PÚBLICO (a)</t>
  </si>
  <si>
    <t>Estado de Situación Financiera Detallado - LDF</t>
  </si>
  <si>
    <t>Al 31 de Diciembre de 2022 y al 31 de Marzo de 2023 (b)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</si>
  <si>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</si>
  <si>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</si>
  <si>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</si>
  <si>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</si>
  <si>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</si>
  <si>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</si>
  <si>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</si>
  <si>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</si>
  <si>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</si>
  <si>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</si>
  <si>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</si>
  <si>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</si>
  <si>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</si>
  <si>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</si>
  <si>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</si>
  <si>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</si>
  <si>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</si>
  <si>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</si>
  <si>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</si>
  <si>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</si>
  <si>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</si>
  <si>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</si>
  <si>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</si>
  <si>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</si>
  <si>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</si>
  <si>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</si>
  <si>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</si>
  <si>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</si>
  <si>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</si>
  <si>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</si>
  <si>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</si>
  <si>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</si>
  <si>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</si>
  <si>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</si>
  <si>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</si>
  <si>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</si>
  <si>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</si>
  <si>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</si>
  <si>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</si>
  <si>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</si>
  <si>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</si>
  <si>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</si>
  <si>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</si>
  <si>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</si>
  <si>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</si>
  <si>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</si>
  <si>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</si>
  <si>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</si>
  <si>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</si>
  <si>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</si>
  <si>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</si>
  <si>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</si>
  <si>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</si>
  <si>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</si>
  <si>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</si>
  <si>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</si>
  <si>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</si>
  <si>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</si>
  <si>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</si>
  <si>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</si>
  <si>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</si>
  <si>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</si>
  <si>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</si>
  <si>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</si>
  <si>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</si>
  <si>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</si>
  <si>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</si>
  <si>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</si>
  <si>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</si>
  <si>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</si>
  <si>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</si>
  <si>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</si>
  <si>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</si>
  <si>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</si>
  <si>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</si>
  <si>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</si>
  <si>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</si>
  <si>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</si>
  <si>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</si>
  <si>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</si>
  <si>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</si>
  <si>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</si>
  <si>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</si>
  <si>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</si>
  <si>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</si>
  <si>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</si>
  <si>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</si>
  <si>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</si>
  <si>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</si>
  <si>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</si>
  <si>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</si>
  <si>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</si>
  <si>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</si>
  <si>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</si>
  <si>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</si>
  <si>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</si>
  <si>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</si>
  <si>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</si>
  <si>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</si>
  <si>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</si>
  <si>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</si>
  <si>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</si>
  <si>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</si>
  <si>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</si>
  <si>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</si>
  <si>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</si>
  <si>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</si>
  <si>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</si>
  <si>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</si>
  <si>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</si>
  <si>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</si>
  <si>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</si>
  <si>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</si>
  <si>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</si>
  <si>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</si>
  <si>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</si>
  <si>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</si>
  <si>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</si>
  <si>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</si>
  <si>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</si>
  <si>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</si>
  <si>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</si>
  <si>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</si>
  <si>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</si>
  <si>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</si>
  <si>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</si>
  <si>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</si>
  <si>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</si>
  <si>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</si>
  <si>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</si>
  <si>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</si>
  <si>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</si>
  <si>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</si>
  <si>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</si>
  <si>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</si>
  <si>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</si>
  <si>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</si>
  <si>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</si>
  <si>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</si>
  <si>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</si>
  <si>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</si>
  <si>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</si>
  <si>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</si>
  <si>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</si>
  <si>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</si>
  <si>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</si>
  <si>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</si>
  <si>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</si>
  <si>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</si>
  <si>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</si>
  <si>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</si>
  <si>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</si>
  <si>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</si>
  <si>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</si>
  <si>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</si>
  <si>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</si>
  <si>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</si>
  <si>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</si>
  <si>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</si>
  <si>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</si>
  <si>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</si>
  <si>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</si>
  <si>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</si>
  <si>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</si>
  <si>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</si>
  <si>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2023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</si>
  <si>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</si>
  <si>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</si>
  <si>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</si>
  <si>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</si>
  <si>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</si>
  <si>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</si>
  <si>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</si>
  <si>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</si>
  <si>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</si>
  <si>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</si>
  <si>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</si>
  <si>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</si>
  <si>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</si>
  <si>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</si>
  <si>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</si>
  <si>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</si>
  <si>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</si>
  <si>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</si>
  <si>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</si>
  <si>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</si>
  <si>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</si>
  <si>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</si>
  <si>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</si>
  <si>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</si>
  <si>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</si>
  <si>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</si>
  <si>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</si>
  <si>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</si>
  <si>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</si>
  <si>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</si>
  <si>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</si>
  <si>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</si>
  <si>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</si>
  <si>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</si>
  <si>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</si>
  <si>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</si>
  <si>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</si>
  <si>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</si>
  <si>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</si>
  <si>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</si>
  <si>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</si>
  <si>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</si>
  <si>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</si>
  <si>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</si>
  <si>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</si>
  <si>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</si>
  <si>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</si>
  <si>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</si>
  <si>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</si>
  <si>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</si>
  <si>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</si>
  <si>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</si>
  <si>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</si>
  <si>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</si>
  <si>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</si>
  <si>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</si>
  <si>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</si>
  <si>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</si>
  <si>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</si>
  <si>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</si>
  <si>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</si>
  <si>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</si>
  <si>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</si>
  <si>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</si>
  <si>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</si>
  <si>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</si>
  <si>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</si>
  <si>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</si>
  <si>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</si>
  <si>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</si>
  <si>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</si>
  <si>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</si>
  <si>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</si>
  <si>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</si>
  <si>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</si>
  <si>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</si>
  <si>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</si>
  <si>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</si>
  <si>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</si>
  <si>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</si>
  <si>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</si>
  <si>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</si>
  <si>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</si>
  <si>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</si>
  <si>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</si>
  <si>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</si>
  <si>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</si>
  <si>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</si>
  <si>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</si>
  <si>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</si>
  <si>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</si>
  <si>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</si>
  <si>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</si>
  <si>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</si>
  <si>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</si>
  <si>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</si>
  <si>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</si>
  <si>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</si>
  <si>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</si>
  <si>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</si>
  <si>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</si>
  <si>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</si>
  <si>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</si>
  <si>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</si>
  <si>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</si>
  <si>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</si>
  <si>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</si>
  <si>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</si>
  <si>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</si>
  <si>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</si>
  <si>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</si>
  <si>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</si>
  <si>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</si>
  <si>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</si>
  <si>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</si>
  <si>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</si>
  <si>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</si>
  <si>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</si>
  <si>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</si>
  <si>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</si>
  <si>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</si>
  <si>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</si>
  <si>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</si>
  <si>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</si>
  <si>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</si>
  <si>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</si>
  <si>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</si>
  <si>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</si>
  <si>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</si>
  <si>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</si>
  <si>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</si>
  <si>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</si>
  <si>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</si>
  <si>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</si>
  <si>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</si>
  <si>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</si>
  <si>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</si>
  <si>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</si>
  <si>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</si>
  <si>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</si>
  <si>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</si>
  <si>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</si>
  <si>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</si>
  <si>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</si>
  <si>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</si>
  <si>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</si>
  <si>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</si>
  <si>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</si>
  <si>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</si>
  <si>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</si>
  <si>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</si>
  <si>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</si>
  <si>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</si>
  <si>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</si>
  <si>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</si>
  <si>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</si>
  <si>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</si>
  <si>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</si>
  <si>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</si>
  <si>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</si>
  <si>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</si>
  <si>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</si>
  <si>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</si>
  <si>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</si>
  <si>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</si>
  <si>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</si>
  <si>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</si>
  <si>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</si>
  <si>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</si>
  <si>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</si>
  <si>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</si>
  <si>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</si>
  <si>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</si>
  <si>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</si>
  <si>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</si>
  <si>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</si>
  <si>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</si>
  <si>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</si>
  <si>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</si>
  <si>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</si>
  <si>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</si>
  <si>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</si>
  <si>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</si>
  <si>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</si>
  <si>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</si>
  <si>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</si>
  <si>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</si>
  <si>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</si>
  <si>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</si>
  <si>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</si>
  <si>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</si>
  <si>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</si>
  <si>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</si>
  <si>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</si>
  <si>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</si>
  <si>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</si>
  <si>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</si>
  <si>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</si>
  <si>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</si>
  <si>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</si>
  <si>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</si>
  <si>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</si>
  <si>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</si>
  <si>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</si>
  <si>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</si>
  <si>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</si>
  <si>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</si>
  <si>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</si>
  <si>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</si>
  <si>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</si>
  <si>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</si>
  <si>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</si>
  <si>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</si>
  <si>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</si>
  <si>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</si>
  <si>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</si>
  <si>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</si>
  <si>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</si>
  <si>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</si>
  <si>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</si>
  <si>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</si>
  <si>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</si>
  <si>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</si>
  <si>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</si>
  <si>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</si>
  <si>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</si>
  <si>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</si>
  <si>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</si>
  <si>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</si>
  <si>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</si>
  <si>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</si>
  <si>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</si>
  <si>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</si>
  <si>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</si>
  <si>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</si>
  <si>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</si>
  <si>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</si>
  <si>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</si>
  <si>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</si>
  <si>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</si>
  <si>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</si>
  <si>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</si>
  <si>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</si>
  <si>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</si>
  <si>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</si>
  <si>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</si>
  <si>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</si>
  <si>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</si>
  <si>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</si>
  <si>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</si>
  <si>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</si>
  <si>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</si>
  <si>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</si>
  <si>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</si>
  <si>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</si>
  <si>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</si>
  <si>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</si>
  <si>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</si>
  <si>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</si>
  <si>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</si>
  <si>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</si>
  <si>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</si>
  <si>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</si>
  <si>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</si>
  <si>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</si>
  <si>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</si>
  <si>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</si>
  <si>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</si>
  <si>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</si>
  <si>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</si>
  <si>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</si>
  <si>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</si>
  <si>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</si>
  <si>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</si>
  <si>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</si>
  <si>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</si>
  <si>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</si>
  <si>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</si>
  <si>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</si>
  <si>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</si>
  <si>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</si>
  <si>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</si>
  <si>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</si>
  <si>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</si>
  <si>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</si>
  <si>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</si>
  <si>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</si>
  <si>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</si>
  <si>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</si>
  <si>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</si>
  <si>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</si>
  <si>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</si>
  <si>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</si>
  <si>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</si>
  <si>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</si>
  <si>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</si>
  <si>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</si>
  <si>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</si>
  <si>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</si>
  <si>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</si>
  <si>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</si>
  <si>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</si>
  <si>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</si>
  <si>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</si>
  <si>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</si>
  <si>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</si>
  <si>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</si>
  <si>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</si>
  <si>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</si>
  <si>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</si>
  <si>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</si>
  <si>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</si>
  <si>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</si>
  <si>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</si>
  <si>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</si>
  <si>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</si>
  <si>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</si>
  <si>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</si>
  <si>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</si>
  <si>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</si>
  <si>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</si>
  <si>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</si>
  <si>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</si>
  <si>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</si>
  <si>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</si>
  <si>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</si>
  <si>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</si>
  <si>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</si>
  <si>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</si>
  <si>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</si>
  <si>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</si>
  <si>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</si>
  <si>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</si>
  <si>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</si>
  <si>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</si>
  <si>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</si>
  <si>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</si>
  <si>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</si>
  <si>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</si>
  <si>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</si>
  <si>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</si>
  <si>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</si>
  <si>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</si>
  <si>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</si>
  <si>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</si>
  <si>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</si>
  <si>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</si>
  <si>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</si>
  <si>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</si>
  <si>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</si>
  <si>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</si>
  <si>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</si>
  <si>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</si>
  <si>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</si>
  <si>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</si>
  <si>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</si>
  <si>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</si>
  <si>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</si>
  <si>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</si>
  <si>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</si>
  <si>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</si>
  <si>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</si>
  <si>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</si>
  <si>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</si>
  <si>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</si>
  <si>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</si>
  <si>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</si>
  <si>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</si>
  <si>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</si>
  <si>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</si>
  <si>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</si>
  <si>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</si>
  <si>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</si>
  <si>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</si>
  <si>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</si>
  <si>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</si>
  <si>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</si>
  <si>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</si>
  <si>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</si>
  <si>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</si>
  <si>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</si>
  <si>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</si>
  <si>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</si>
  <si>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</si>
  <si>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</si>
  <si>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</si>
  <si>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</si>
  <si>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</si>
  <si>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</si>
  <si>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Tarimoro, Gto.</t>
  </si>
  <si>
    <t xml:space="preserve">                                                            Municipio de Tarimoro, Gto.</t>
  </si>
  <si>
    <t xml:space="preserve">                               Municipio de Tarimoro, Gto.</t>
  </si>
  <si>
    <t xml:space="preserve">                                                                                                      Municipio de Tarimoro, Gto.</t>
  </si>
  <si>
    <t xml:space="preserve">                                                                                                                                                                            Municipio de Tarimoro, Gto.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</si>
  <si>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Municipio de Tarimoro, Gto.</t>
  </si>
  <si>
    <t xml:space="preserve">                              Municipio de Tarimoro, Gto.</t>
  </si>
  <si>
    <t xml:space="preserve">                                                                                                                                                                              Municipio de Tarimoro, Gto.</t>
  </si>
  <si>
    <t>31111M390010000 PRESIDENTE</t>
  </si>
  <si>
    <t>31111M390020000 SINDICO</t>
  </si>
  <si>
    <t>31111M390030000 REGIDORES</t>
  </si>
  <si>
    <t>31111M390040000 DESPACHO DEL PRESIDENTE</t>
  </si>
  <si>
    <t>31111M390050000 DESPACHO DEL SECRETARIO PARTICULAR</t>
  </si>
  <si>
    <t>31111M390060000 SECRETARIA DEL AYUNTAMIENTO</t>
  </si>
  <si>
    <t>31111M390070000 TESORERIA MUNICIPAL</t>
  </si>
  <si>
    <t>31111M390080000 DIRECCION CATASTRO IMPUESTO INMOBILIARIO</t>
  </si>
  <si>
    <t>31111M390090000 DIRECCION FISCALIZACION</t>
  </si>
  <si>
    <t>31111M390100000 CONTRALORIA MUNICIPAL</t>
  </si>
  <si>
    <t>31111M390110000 DIRECCION DE OBRA PUBLCA</t>
  </si>
  <si>
    <t>31111M390120000 DESESARROLLO URBANO- ECOLOGIA</t>
  </si>
  <si>
    <t>31111M390130100 DESPACHO DIRECC SERVICIOS MUNICIPALES</t>
  </si>
  <si>
    <t>31111M390130200 DEPARTAMENTO ALUMBRADO PUBLICO</t>
  </si>
  <si>
    <t>31111M390130300 DEPARTAMENTO DE LIMPIA</t>
  </si>
  <si>
    <t>31111M390130400 DEPARTAMENTO PARQUES Y JARDINES</t>
  </si>
  <si>
    <t>31111M390130500 DEPARTAMENTO RASTRO MUNICIPAL</t>
  </si>
  <si>
    <t>31111M390130600 DEPARTAMENTO PANTEONES</t>
  </si>
  <si>
    <t>31111M390140000 OFICIALIA MAYOR</t>
  </si>
  <si>
    <t>31111M390150000 JUZGADO ADMINISTRATIVO MUNICIPAL</t>
  </si>
  <si>
    <t>31111M390160000 DIRECCION DE COMUNICACION SOCIAL</t>
  </si>
  <si>
    <t>31111M390170000 ACCSESO A LA INFORMACION PUBLICA</t>
  </si>
  <si>
    <t>31111M390180000 DELEGADOS MUNICIPALES</t>
  </si>
  <si>
    <t>31111M390190000 DIRECCION DE JURIDICO</t>
  </si>
  <si>
    <t>31111M390200000 DIRECCION EDUACION CIVICA Y EDUCATIVA</t>
  </si>
  <si>
    <t>31111M390210000 DIRECCION DE SISTEMAS</t>
  </si>
  <si>
    <t>31111M390220000 DIRECCION ACCION DEPORTIVA</t>
  </si>
  <si>
    <t>31111M390230000 DIRECCION DE PLANEACION</t>
  </si>
  <si>
    <t>31111M390240000 DIRECCION DESARROLLO SOCIAL</t>
  </si>
  <si>
    <t>31111M390250000 DIRECCION DESARROLLO AGROPECUARIO</t>
  </si>
  <si>
    <t>31111M390260000 DIRECCION DESARROLLO RURAL</t>
  </si>
  <si>
    <t>31111M390270000 DIRECCION DE PROTECCION CIVIL</t>
  </si>
  <si>
    <t>31111M390280000 DIRECCION DE SEGURIDAD PUBLICA</t>
  </si>
  <si>
    <t>31111M390290000 DIRECCION DE DESARROLLO ECONOMICO</t>
  </si>
  <si>
    <t>31111M390300000 DIRECCION DE CASA DE LA CULTURA</t>
  </si>
  <si>
    <t>31111M390310000 SRIA EJEC SIST PROT DER N Y ADOL</t>
  </si>
  <si>
    <t>31111M390320000 COORDINACION DE MEJORA REGULATORIA</t>
  </si>
  <si>
    <t>31111M390330000 COORDINACION DE DERECHOS HUMANOS</t>
  </si>
  <si>
    <t>31111M390340000 COORDINACION DE ATENCION A LA JUVENTUD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</si>
  <si>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Municipio de Tarimoro, Gto.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</si>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</sst>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</cellStyleXfs>
  <cellXfs count="201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0" fontId="2" fillId="0" borderId="14" xfId="0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0" fontId="0" fillId="0" borderId="14" xfId="0" applyBorder="1" applyAlignment="1">
      <alignment horizontal="left" vertical="center" indent="5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14" xfId="0" applyBorder="1" applyAlignment="1">
      <alignment horizontal="left" indent="6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0" fontId="0" fillId="0" borderId="7" xfId="0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43" fontId="0" fillId="0" borderId="14" xfId="1" applyFont="1" applyFill="1" applyBorder="1" applyAlignment="1" applyProtection="1">
      <alignment horizontal="right" vertical="center"/>
      <protection locked="0"/>
    </xf>
    <xf numFmtId="43" fontId="1" fillId="0" borderId="14" xfId="1" applyFont="1" applyFill="1" applyBorder="1" applyAlignment="1" applyProtection="1">
      <alignment horizontal="right" vertical="center"/>
      <protection locked="0"/>
    </xf>
    <xf numFmtId="43" fontId="0" fillId="0" borderId="14" xfId="1" applyFont="1" applyFill="1" applyBorder="1" applyAlignment="1">
      <alignment horizontal="right" vertical="center"/>
    </xf>
    <xf numFmtId="43" fontId="2" fillId="0" borderId="14" xfId="1" applyFont="1" applyFill="1" applyBorder="1" applyAlignment="1" applyProtection="1">
      <alignment horizontal="right" vertical="center"/>
      <protection locked="0"/>
    </xf>
    <xf numFmtId="49" fontId="0" fillId="0" borderId="15" xfId="0" applyNumberFormat="1" applyBorder="1" applyAlignment="1">
      <alignment vertical="center"/>
    </xf>
    <xf numFmtId="43" fontId="0" fillId="0" borderId="14" xfId="1" applyFont="1" applyFill="1" applyBorder="1" applyAlignment="1">
      <alignment horizontal="right"/>
    </xf>
    <xf numFmtId="43" fontId="0" fillId="2" borderId="16" xfId="1" applyFont="1" applyFill="1" applyBorder="1" applyAlignment="1">
      <alignment horizontal="right"/>
    </xf>
    <xf numFmtId="43" fontId="0" fillId="0" borderId="14" xfId="1" applyFont="1" applyBorder="1" applyAlignment="1">
      <alignment horizontal="right"/>
    </xf>
    <xf numFmtId="43" fontId="0" fillId="0" borderId="15" xfId="1" applyFont="1" applyFill="1" applyBorder="1" applyAlignment="1">
      <alignment horizontal="right"/>
    </xf>
    <xf numFmtId="0" fontId="2" fillId="2" borderId="5" xfId="0" applyFont="1" applyFill="1" applyBorder="1" applyAlignment="1">
      <alignment horizontal="center" vertical="center"/>
    </xf>
    <xf numFmtId="43" fontId="2" fillId="0" borderId="14" xfId="1" applyFont="1" applyFill="1" applyBorder="1" applyAlignment="1" applyProtection="1">
      <alignment vertical="center"/>
      <protection locked="0"/>
    </xf>
    <xf numFmtId="43" fontId="0" fillId="0" borderId="14" xfId="1" applyFont="1" applyFill="1" applyBorder="1" applyAlignment="1" applyProtection="1">
      <alignment vertical="center"/>
      <protection locked="0"/>
    </xf>
    <xf numFmtId="43" fontId="0" fillId="0" borderId="14" xfId="1" applyFont="1" applyFill="1" applyBorder="1" applyAlignment="1">
      <alignment vertical="center"/>
    </xf>
    <xf numFmtId="43" fontId="2" fillId="0" borderId="14" xfId="1" applyFont="1" applyFill="1" applyBorder="1" applyProtection="1">
      <protection locked="0"/>
    </xf>
    <xf numFmtId="43" fontId="1" fillId="0" borderId="14" xfId="1" applyFont="1" applyFill="1" applyBorder="1" applyProtection="1">
      <protection locked="0"/>
    </xf>
    <xf numFmtId="43" fontId="0" fillId="0" borderId="14" xfId="1" applyFont="1" applyFill="1" applyBorder="1"/>
    <xf numFmtId="43" fontId="7" fillId="2" borderId="16" xfId="1" applyFont="1" applyFill="1" applyBorder="1" applyAlignment="1"/>
    <xf numFmtId="43" fontId="8" fillId="2" borderId="16" xfId="1" applyFont="1" applyFill="1" applyBorder="1" applyAlignment="1"/>
    <xf numFmtId="43" fontId="19" fillId="0" borderId="14" xfId="1" applyFont="1" applyFill="1" applyBorder="1" applyProtection="1">
      <protection locked="0"/>
    </xf>
    <xf numFmtId="43" fontId="2" fillId="0" borderId="14" xfId="1" applyFont="1" applyFill="1" applyBorder="1"/>
    <xf numFmtId="3" fontId="0" fillId="0" borderId="15" xfId="0" applyNumberFormat="1" applyBorder="1"/>
    <xf numFmtId="43" fontId="1" fillId="0" borderId="14" xfId="1" applyFont="1" applyFill="1" applyBorder="1" applyAlignment="1" applyProtection="1">
      <alignment vertical="center"/>
      <protection locked="0"/>
    </xf>
    <xf numFmtId="3" fontId="0" fillId="0" borderId="15" xfId="0" applyNumberFormat="1" applyBorder="1" applyAlignment="1">
      <alignment vertical="center"/>
    </xf>
    <xf numFmtId="43" fontId="0" fillId="0" borderId="15" xfId="1" applyFont="1" applyFill="1" applyBorder="1" applyAlignment="1">
      <alignment vertical="center"/>
    </xf>
    <xf numFmtId="43" fontId="1" fillId="0" borderId="13" xfId="1" applyFont="1" applyFill="1" applyBorder="1" applyAlignment="1" applyProtection="1">
      <alignment vertical="center"/>
      <protection locked="0"/>
    </xf>
    <xf numFmtId="43" fontId="8" fillId="2" borderId="16" xfId="1" applyFont="1" applyFill="1" applyBorder="1" applyAlignment="1">
      <alignment vertical="center"/>
    </xf>
    <xf numFmtId="43" fontId="2" fillId="0" borderId="14" xfId="1" applyFont="1" applyFill="1" applyBorder="1" applyAlignment="1">
      <alignment vertical="center"/>
    </xf>
    <xf numFmtId="43" fontId="8" fillId="2" borderId="16" xfId="1" applyFont="1" applyFill="1" applyBorder="1"/>
    <xf numFmtId="43" fontId="0" fillId="0" borderId="15" xfId="1" applyFont="1" applyFill="1" applyBorder="1"/>
    <xf numFmtId="43" fontId="0" fillId="2" borderId="16" xfId="1" applyFont="1" applyFill="1" applyBorder="1" applyAlignment="1">
      <alignment vertical="center"/>
    </xf>
    <xf numFmtId="43" fontId="2" fillId="3" borderId="14" xfId="1" applyFont="1" applyFill="1" applyBorder="1" applyAlignment="1" applyProtection="1">
      <alignment vertical="center"/>
      <protection locked="0"/>
    </xf>
    <xf numFmtId="43" fontId="0" fillId="3" borderId="14" xfId="1" applyFont="1" applyFill="1" applyBorder="1" applyAlignment="1" applyProtection="1">
      <alignment vertical="center"/>
      <protection locked="0"/>
    </xf>
    <xf numFmtId="43" fontId="1" fillId="3" borderId="14" xfId="1" applyFont="1" applyFill="1" applyBorder="1" applyAlignment="1" applyProtection="1">
      <alignment vertical="center"/>
      <protection locked="0"/>
    </xf>
    <xf numFmtId="43" fontId="0" fillId="3" borderId="14" xfId="1" applyFont="1" applyFill="1" applyBorder="1" applyAlignment="1">
      <alignment vertical="center"/>
    </xf>
    <xf numFmtId="43" fontId="0" fillId="0" borderId="15" xfId="1" applyFont="1" applyBorder="1"/>
    <xf numFmtId="43" fontId="2" fillId="0" borderId="13" xfId="1" applyFont="1" applyFill="1" applyBorder="1" applyAlignment="1" applyProtection="1">
      <alignment vertical="center"/>
      <protection locked="0"/>
    </xf>
    <xf numFmtId="43" fontId="0" fillId="0" borderId="15" xfId="1" applyFont="1" applyBorder="1" applyAlignment="1">
      <alignment vertical="center"/>
    </xf>
    <xf numFmtId="43" fontId="2" fillId="0" borderId="6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vertical="center"/>
      <protection locked="0"/>
    </xf>
    <xf numFmtId="43" fontId="1" fillId="0" borderId="8" xfId="1" applyFont="1" applyFill="1" applyBorder="1" applyAlignment="1" applyProtection="1">
      <alignment vertical="center"/>
      <protection locked="0"/>
    </xf>
    <xf numFmtId="43" fontId="2" fillId="0" borderId="8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vertical="center" wrapText="1"/>
      <protection locked="0"/>
    </xf>
    <xf numFmtId="43" fontId="0" fillId="0" borderId="8" xfId="1" applyFont="1" applyFill="1" applyBorder="1" applyAlignment="1">
      <alignment vertical="center"/>
    </xf>
    <xf numFmtId="43" fontId="0" fillId="0" borderId="11" xfId="1" applyFont="1" applyFill="1" applyBorder="1"/>
    <xf numFmtId="43" fontId="2" fillId="0" borderId="8" xfId="1" applyFont="1" applyFill="1" applyBorder="1" applyAlignment="1" applyProtection="1">
      <alignment horizontal="right" vertical="center"/>
      <protection locked="0"/>
    </xf>
    <xf numFmtId="43" fontId="1" fillId="0" borderId="8" xfId="1" applyFont="1" applyFill="1" applyBorder="1" applyAlignment="1" applyProtection="1">
      <alignment horizontal="right"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  <xf numFmtId="43" fontId="0" fillId="0" borderId="8" xfId="1" applyFont="1" applyFill="1" applyBorder="1" applyAlignment="1">
      <alignment horizontal="right" vertical="center"/>
    </xf>
    <xf numFmtId="43" fontId="0" fillId="0" borderId="11" xfId="1" applyFont="1" applyBorder="1" applyAlignment="1">
      <alignment horizontal="center"/>
    </xf>
    <xf numFmtId="0" fontId="20" fillId="0" borderId="13" xfId="0" applyFont="1" applyBorder="1" applyAlignment="1">
      <alignment horizontal="left" vertical="center" indent="3"/>
    </xf>
    <xf numFmtId="0" fontId="22" fillId="0" borderId="14" xfId="0" applyFont="1" applyBorder="1" applyAlignment="1">
      <alignment vertical="center"/>
    </xf>
    <xf numFmtId="0" fontId="20" fillId="0" borderId="14" xfId="0" applyFont="1" applyBorder="1" applyAlignment="1">
      <alignment horizontal="left" vertical="center" indent="3"/>
    </xf>
    <xf numFmtId="0" fontId="21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 indent="6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4"/>
  <sheetViews>
    <sheetView showGridLines="0" tabSelected="1" topLeftCell="A45" zoomScale="82" zoomScaleNormal="82" zoomScalePageLayoutView="172" workbookViewId="0">
      <selection activeCell="A77" sqref="A77"/>
    </sheetView>
  </sheetViews>
  <sheetFormatPr baseColWidth="10" defaultColWidth="11" defaultRowHeight="15" x14ac:dyDescent="0.25"/>
  <cols>
    <col min="1" max="1" width="96.42578125" customWidth="1"/>
    <col min="2" max="2" width="21.140625" bestFit="1" customWidth="1"/>
    <col min="3" max="3" width="20.7109375" customWidth="1"/>
    <col min="4" max="4" width="92.7109375" customWidth="1"/>
    <col min="5" max="5" width="21.140625" bestFit="1" customWidth="1"/>
    <col min="6" max="6" width="20.5703125" bestFit="1" customWidth="1"/>
  </cols>
  <sheetData>
    <row r="1" spans="1:6" ht="40.9" customHeight="1" x14ac:dyDescent="0.25">
      <c r="A1" s="167" t="s">
        <v>0</v>
      </c>
      <c r="B1" s="168"/>
      <c r="C1" s="168"/>
      <c r="D1" s="168"/>
      <c r="E1" s="168"/>
      <c r="F1" s="169"/>
    </row>
    <row r="2" spans="1:6" ht="15" customHeight="1" x14ac:dyDescent="0.25">
      <c r="A2" s="85" t="s">
        <v>1</v>
      </c>
      <c r="B2" s="86"/>
      <c r="C2" s="122" t="s">
        <v>561</v>
      </c>
      <c r="D2" s="86"/>
      <c r="E2" s="86"/>
      <c r="F2" s="87"/>
    </row>
    <row r="3" spans="1:6" ht="15" customHeight="1" x14ac:dyDescent="0.25">
      <c r="A3" s="88" t="s">
        <v>2</v>
      </c>
      <c r="B3" s="89"/>
      <c r="C3" s="89"/>
      <c r="D3" s="89"/>
      <c r="E3" s="89"/>
      <c r="F3" s="90"/>
    </row>
    <row r="4" spans="1:6" ht="12.95" customHeight="1" x14ac:dyDescent="0.25">
      <c r="A4" s="88" t="s">
        <v>3</v>
      </c>
      <c r="B4" s="89"/>
      <c r="C4" s="89"/>
      <c r="D4" s="89"/>
      <c r="E4" s="89"/>
      <c r="F4" s="90"/>
    </row>
    <row r="5" spans="1:6" ht="12.95" customHeight="1" x14ac:dyDescent="0.25">
      <c r="A5" s="91" t="s">
        <v>4</v>
      </c>
      <c r="B5" s="92"/>
      <c r="C5" s="92"/>
      <c r="D5" s="92"/>
      <c r="E5" s="92"/>
      <c r="F5" s="93"/>
    </row>
    <row r="6" spans="1:6" ht="41.45" customHeight="1" x14ac:dyDescent="0.25">
      <c r="A6" s="32" t="s">
        <v>5</v>
      </c>
      <c r="B6" s="33" t="s">
        <v>6</v>
      </c>
      <c r="C6" s="1" t="s">
        <v>7</v>
      </c>
      <c r="D6" s="34" t="s">
        <v>8</v>
      </c>
      <c r="E6" s="33" t="s">
        <v>6</v>
      </c>
      <c r="F6" s="1" t="s">
        <v>7</v>
      </c>
    </row>
    <row r="7" spans="1:6" ht="12.95" customHeight="1" x14ac:dyDescent="0.25">
      <c r="A7" s="35" t="s">
        <v>9</v>
      </c>
      <c r="B7" s="36"/>
      <c r="C7" s="36"/>
      <c r="D7" s="35" t="s">
        <v>10</v>
      </c>
      <c r="E7" s="36"/>
      <c r="F7" s="36"/>
    </row>
    <row r="8" spans="1:6" x14ac:dyDescent="0.25">
      <c r="A8" s="2" t="s">
        <v>11</v>
      </c>
      <c r="B8" s="36"/>
      <c r="C8" s="36"/>
      <c r="D8" s="2" t="s">
        <v>12</v>
      </c>
      <c r="E8" s="36"/>
      <c r="F8" s="36"/>
    </row>
    <row r="9" spans="1:6" x14ac:dyDescent="0.25">
      <c r="A9" s="37" t="s">
        <v>13</v>
      </c>
      <c r="B9" s="113">
        <f>SUM(B10:B16)</f>
        <v>52086760.859999999</v>
      </c>
      <c r="C9" s="113">
        <f>SUM(C10:C16)</f>
        <v>41078948.609999999</v>
      </c>
      <c r="D9" s="37" t="s">
        <v>14</v>
      </c>
      <c r="E9" s="113">
        <f>SUM(E10:E18)</f>
        <v>7612961.5100000007</v>
      </c>
      <c r="F9" s="113">
        <f>SUM(F10:F18)</f>
        <v>7106618.0300000003</v>
      </c>
    </row>
    <row r="10" spans="1:6" x14ac:dyDescent="0.25">
      <c r="A10" s="38" t="s">
        <v>15</v>
      </c>
      <c r="B10" s="113"/>
      <c r="C10" s="113"/>
      <c r="D10" s="38" t="s">
        <v>16</v>
      </c>
      <c r="E10" s="114">
        <v>12201.89</v>
      </c>
      <c r="F10" s="114">
        <v>-4985.82</v>
      </c>
    </row>
    <row r="11" spans="1:6" x14ac:dyDescent="0.25">
      <c r="A11" s="38" t="s">
        <v>17</v>
      </c>
      <c r="B11" s="114">
        <v>52086760.859999999</v>
      </c>
      <c r="C11" s="114">
        <v>30788420.32</v>
      </c>
      <c r="D11" s="38" t="s">
        <v>18</v>
      </c>
      <c r="E11" s="114">
        <v>2180010.8199999998</v>
      </c>
      <c r="F11" s="114">
        <v>340746.26</v>
      </c>
    </row>
    <row r="12" spans="1:6" x14ac:dyDescent="0.25">
      <c r="A12" s="38" t="s">
        <v>19</v>
      </c>
      <c r="B12" s="113"/>
      <c r="C12" s="113"/>
      <c r="D12" s="38" t="s">
        <v>20</v>
      </c>
      <c r="E12" s="114">
        <v>3341797.43</v>
      </c>
      <c r="F12" s="114">
        <v>4121924.58</v>
      </c>
    </row>
    <row r="13" spans="1:6" x14ac:dyDescent="0.25">
      <c r="A13" s="38" t="s">
        <v>21</v>
      </c>
      <c r="B13" s="113"/>
      <c r="C13" s="113"/>
      <c r="D13" s="38" t="s">
        <v>22</v>
      </c>
      <c r="E13" s="113"/>
      <c r="F13" s="113"/>
    </row>
    <row r="14" spans="1:6" x14ac:dyDescent="0.25">
      <c r="A14" s="38" t="s">
        <v>23</v>
      </c>
      <c r="B14" s="114">
        <v>0</v>
      </c>
      <c r="C14" s="114">
        <v>10290528.289999999</v>
      </c>
      <c r="D14" s="38" t="s">
        <v>24</v>
      </c>
      <c r="E14" s="114">
        <v>77545.119999999995</v>
      </c>
      <c r="F14" s="114">
        <v>77545.119999999995</v>
      </c>
    </row>
    <row r="15" spans="1:6" x14ac:dyDescent="0.25">
      <c r="A15" s="38" t="s">
        <v>25</v>
      </c>
      <c r="B15" s="113"/>
      <c r="C15" s="113"/>
      <c r="D15" s="38" t="s">
        <v>26</v>
      </c>
      <c r="E15" s="113"/>
      <c r="F15" s="113"/>
    </row>
    <row r="16" spans="1:6" x14ac:dyDescent="0.25">
      <c r="A16" s="38" t="s">
        <v>27</v>
      </c>
      <c r="B16" s="113"/>
      <c r="C16" s="113"/>
      <c r="D16" s="38" t="s">
        <v>28</v>
      </c>
      <c r="E16" s="114">
        <v>1954529.78</v>
      </c>
      <c r="F16" s="114">
        <v>2439253.37</v>
      </c>
    </row>
    <row r="17" spans="1:6" x14ac:dyDescent="0.25">
      <c r="A17" s="37" t="s">
        <v>29</v>
      </c>
      <c r="B17" s="113">
        <f>SUM(B18:B24)</f>
        <v>3132387.41</v>
      </c>
      <c r="C17" s="113">
        <f>SUM(C18:C24)</f>
        <v>3082134.98</v>
      </c>
      <c r="D17" s="38" t="s">
        <v>30</v>
      </c>
      <c r="E17" s="113"/>
      <c r="F17" s="113"/>
    </row>
    <row r="18" spans="1:6" x14ac:dyDescent="0.25">
      <c r="A18" s="38" t="s">
        <v>31</v>
      </c>
      <c r="B18" s="113"/>
      <c r="C18" s="113"/>
      <c r="D18" s="38" t="s">
        <v>32</v>
      </c>
      <c r="E18" s="114">
        <v>46876.47</v>
      </c>
      <c r="F18" s="114">
        <v>132134.51999999999</v>
      </c>
    </row>
    <row r="19" spans="1:6" x14ac:dyDescent="0.25">
      <c r="A19" s="38" t="s">
        <v>33</v>
      </c>
      <c r="B19" s="114">
        <v>42647.48</v>
      </c>
      <c r="C19" s="114">
        <v>45663.05</v>
      </c>
      <c r="D19" s="37" t="s">
        <v>34</v>
      </c>
      <c r="E19" s="113">
        <f>SUM(E20:E22)</f>
        <v>0</v>
      </c>
      <c r="F19" s="113">
        <f>SUM(F20:F22)</f>
        <v>0</v>
      </c>
    </row>
    <row r="20" spans="1:6" x14ac:dyDescent="0.25">
      <c r="A20" s="38" t="s">
        <v>35</v>
      </c>
      <c r="B20" s="114">
        <v>1005948.6</v>
      </c>
      <c r="C20" s="114">
        <v>1015410.6</v>
      </c>
      <c r="D20" s="38" t="s">
        <v>36</v>
      </c>
      <c r="E20" s="114">
        <v>0</v>
      </c>
      <c r="F20" s="114">
        <v>0</v>
      </c>
    </row>
    <row r="21" spans="1:6" x14ac:dyDescent="0.25">
      <c r="A21" s="38" t="s">
        <v>37</v>
      </c>
      <c r="B21" s="114">
        <v>0</v>
      </c>
      <c r="C21" s="114">
        <v>0</v>
      </c>
      <c r="D21" s="38" t="s">
        <v>38</v>
      </c>
      <c r="E21" s="114">
        <v>0</v>
      </c>
      <c r="F21" s="114">
        <v>0</v>
      </c>
    </row>
    <row r="22" spans="1:6" x14ac:dyDescent="0.25">
      <c r="A22" s="38" t="s">
        <v>39</v>
      </c>
      <c r="B22" s="114">
        <v>63000</v>
      </c>
      <c r="C22" s="114">
        <v>0</v>
      </c>
      <c r="D22" s="38" t="s">
        <v>40</v>
      </c>
      <c r="E22" s="114">
        <v>0</v>
      </c>
      <c r="F22" s="114">
        <v>0</v>
      </c>
    </row>
    <row r="23" spans="1:6" x14ac:dyDescent="0.25">
      <c r="A23" s="38" t="s">
        <v>41</v>
      </c>
      <c r="B23" s="113"/>
      <c r="C23" s="113"/>
      <c r="D23" s="37" t="s">
        <v>42</v>
      </c>
      <c r="E23" s="113">
        <f>E24+E25</f>
        <v>0</v>
      </c>
      <c r="F23" s="113">
        <f>F24+F25</f>
        <v>0</v>
      </c>
    </row>
    <row r="24" spans="1:6" x14ac:dyDescent="0.25">
      <c r="A24" s="38" t="s">
        <v>43</v>
      </c>
      <c r="B24" s="114">
        <v>2020791.33</v>
      </c>
      <c r="C24" s="114">
        <v>2021061.33</v>
      </c>
      <c r="D24" s="38" t="s">
        <v>44</v>
      </c>
      <c r="E24" s="114">
        <v>0</v>
      </c>
      <c r="F24" s="114">
        <v>0</v>
      </c>
    </row>
    <row r="25" spans="1:6" x14ac:dyDescent="0.25">
      <c r="A25" s="37" t="s">
        <v>45</v>
      </c>
      <c r="B25" s="113">
        <f>SUM(B26:B30)</f>
        <v>219357.77</v>
      </c>
      <c r="C25" s="113">
        <f>SUM(C26:C30)</f>
        <v>5938148.5100000007</v>
      </c>
      <c r="D25" s="38" t="s">
        <v>46</v>
      </c>
      <c r="E25" s="114">
        <v>0</v>
      </c>
      <c r="F25" s="114">
        <v>0</v>
      </c>
    </row>
    <row r="26" spans="1:6" x14ac:dyDescent="0.25">
      <c r="A26" s="38" t="s">
        <v>47</v>
      </c>
      <c r="B26" s="114">
        <v>219357.78</v>
      </c>
      <c r="C26" s="114">
        <v>219357.78</v>
      </c>
      <c r="D26" s="37" t="s">
        <v>48</v>
      </c>
      <c r="E26" s="114">
        <v>0</v>
      </c>
      <c r="F26" s="114">
        <v>0</v>
      </c>
    </row>
    <row r="27" spans="1:6" x14ac:dyDescent="0.25">
      <c r="A27" s="38" t="s">
        <v>49</v>
      </c>
      <c r="B27" s="113"/>
      <c r="C27" s="113"/>
      <c r="D27" s="37" t="s">
        <v>50</v>
      </c>
      <c r="E27" s="113">
        <f>SUM(E28:E30)</f>
        <v>0</v>
      </c>
      <c r="F27" s="113">
        <f>SUM(F28:F30)</f>
        <v>0</v>
      </c>
    </row>
    <row r="28" spans="1:6" x14ac:dyDescent="0.25">
      <c r="A28" s="38" t="s">
        <v>51</v>
      </c>
      <c r="B28" s="113"/>
      <c r="C28" s="113"/>
      <c r="D28" s="38" t="s">
        <v>52</v>
      </c>
      <c r="E28" s="114">
        <v>0</v>
      </c>
      <c r="F28" s="114">
        <v>0</v>
      </c>
    </row>
    <row r="29" spans="1:6" x14ac:dyDescent="0.25">
      <c r="A29" s="38" t="s">
        <v>53</v>
      </c>
      <c r="B29" s="114">
        <v>-0.01</v>
      </c>
      <c r="C29" s="114">
        <v>5718790.7300000004</v>
      </c>
      <c r="D29" s="38" t="s">
        <v>54</v>
      </c>
      <c r="E29" s="114">
        <v>0</v>
      </c>
      <c r="F29" s="114">
        <v>0</v>
      </c>
    </row>
    <row r="30" spans="1:6" x14ac:dyDescent="0.25">
      <c r="A30" s="38" t="s">
        <v>55</v>
      </c>
      <c r="B30" s="113"/>
      <c r="C30" s="113"/>
      <c r="D30" s="38" t="s">
        <v>56</v>
      </c>
      <c r="E30" s="114">
        <v>0</v>
      </c>
      <c r="F30" s="114">
        <v>0</v>
      </c>
    </row>
    <row r="31" spans="1:6" x14ac:dyDescent="0.25">
      <c r="A31" s="37" t="s">
        <v>57</v>
      </c>
      <c r="B31" s="113">
        <f>SUM(B32:B36)</f>
        <v>0</v>
      </c>
      <c r="C31" s="113">
        <f>SUM(C32:C36)</f>
        <v>0</v>
      </c>
      <c r="D31" s="37" t="s">
        <v>58</v>
      </c>
      <c r="E31" s="113">
        <f>SUM(E32:E37)</f>
        <v>0</v>
      </c>
      <c r="F31" s="113">
        <f>SUM(F32:F37)</f>
        <v>0</v>
      </c>
    </row>
    <row r="32" spans="1:6" x14ac:dyDescent="0.25">
      <c r="A32" s="38" t="s">
        <v>59</v>
      </c>
      <c r="B32" s="114">
        <v>0</v>
      </c>
      <c r="C32" s="114">
        <v>0</v>
      </c>
      <c r="D32" s="38" t="s">
        <v>60</v>
      </c>
      <c r="E32" s="113"/>
      <c r="F32" s="113"/>
    </row>
    <row r="33" spans="1:6" ht="14.45" customHeight="1" x14ac:dyDescent="0.25">
      <c r="A33" s="38" t="s">
        <v>61</v>
      </c>
      <c r="B33" s="113"/>
      <c r="C33" s="113"/>
      <c r="D33" s="38" t="s">
        <v>62</v>
      </c>
      <c r="E33" s="113"/>
      <c r="F33" s="113"/>
    </row>
    <row r="34" spans="1:6" ht="14.45" customHeight="1" x14ac:dyDescent="0.25">
      <c r="A34" s="38" t="s">
        <v>63</v>
      </c>
      <c r="B34" s="113"/>
      <c r="C34" s="113"/>
      <c r="D34" s="38" t="s">
        <v>64</v>
      </c>
      <c r="E34" s="113"/>
      <c r="F34" s="113"/>
    </row>
    <row r="35" spans="1:6" ht="14.45" customHeight="1" x14ac:dyDescent="0.25">
      <c r="A35" s="38" t="s">
        <v>65</v>
      </c>
      <c r="B35" s="113"/>
      <c r="C35" s="113"/>
      <c r="D35" s="38" t="s">
        <v>66</v>
      </c>
      <c r="E35" s="113"/>
      <c r="F35" s="113"/>
    </row>
    <row r="36" spans="1:6" ht="14.45" customHeight="1" x14ac:dyDescent="0.25">
      <c r="A36" s="38" t="s">
        <v>67</v>
      </c>
      <c r="B36" s="113"/>
      <c r="C36" s="113"/>
      <c r="D36" s="38" t="s">
        <v>68</v>
      </c>
      <c r="E36" s="113"/>
      <c r="F36" s="113"/>
    </row>
    <row r="37" spans="1:6" ht="14.45" customHeight="1" x14ac:dyDescent="0.25">
      <c r="A37" s="37" t="s">
        <v>69</v>
      </c>
      <c r="B37" s="114">
        <v>0</v>
      </c>
      <c r="C37" s="114">
        <v>0</v>
      </c>
      <c r="D37" s="38" t="s">
        <v>70</v>
      </c>
      <c r="E37" s="113"/>
      <c r="F37" s="113"/>
    </row>
    <row r="38" spans="1:6" x14ac:dyDescent="0.25">
      <c r="A38" s="37" t="s">
        <v>71</v>
      </c>
      <c r="B38" s="113">
        <f>SUM(B39:B40)</f>
        <v>0</v>
      </c>
      <c r="C38" s="113">
        <f>SUM(C39:C40)</f>
        <v>0</v>
      </c>
      <c r="D38" s="37" t="s">
        <v>72</v>
      </c>
      <c r="E38" s="113">
        <f>SUM(E39:E41)</f>
        <v>0</v>
      </c>
      <c r="F38" s="113">
        <f>SUM(F39:F41)</f>
        <v>0</v>
      </c>
    </row>
    <row r="39" spans="1:6" x14ac:dyDescent="0.25">
      <c r="A39" s="38" t="s">
        <v>73</v>
      </c>
      <c r="B39" s="114">
        <v>0</v>
      </c>
      <c r="C39" s="114">
        <v>0</v>
      </c>
      <c r="D39" s="38" t="s">
        <v>74</v>
      </c>
      <c r="E39" s="114">
        <v>0</v>
      </c>
      <c r="F39" s="114">
        <v>0</v>
      </c>
    </row>
    <row r="40" spans="1:6" x14ac:dyDescent="0.25">
      <c r="A40" s="38" t="s">
        <v>75</v>
      </c>
      <c r="B40" s="114">
        <v>0</v>
      </c>
      <c r="C40" s="114">
        <v>0</v>
      </c>
      <c r="D40" s="38" t="s">
        <v>76</v>
      </c>
      <c r="E40" s="114">
        <v>0</v>
      </c>
      <c r="F40" s="114">
        <v>0</v>
      </c>
    </row>
    <row r="41" spans="1:6" x14ac:dyDescent="0.25">
      <c r="A41" s="37" t="s">
        <v>77</v>
      </c>
      <c r="B41" s="113">
        <f>SUM(B42:B45)</f>
        <v>0</v>
      </c>
      <c r="C41" s="113">
        <f>SUM(C42:C45)</f>
        <v>0</v>
      </c>
      <c r="D41" s="38" t="s">
        <v>78</v>
      </c>
      <c r="E41" s="114">
        <v>0</v>
      </c>
      <c r="F41" s="114">
        <v>0</v>
      </c>
    </row>
    <row r="42" spans="1:6" x14ac:dyDescent="0.25">
      <c r="A42" s="38" t="s">
        <v>79</v>
      </c>
      <c r="B42" s="113"/>
      <c r="C42" s="113"/>
      <c r="D42" s="37" t="s">
        <v>80</v>
      </c>
      <c r="E42" s="113">
        <f>SUM(E43:E45)</f>
        <v>0</v>
      </c>
      <c r="F42" s="113">
        <f>SUM(F43:F45)</f>
        <v>0</v>
      </c>
    </row>
    <row r="43" spans="1:6" x14ac:dyDescent="0.25">
      <c r="A43" s="38" t="s">
        <v>81</v>
      </c>
      <c r="B43" s="113"/>
      <c r="C43" s="113"/>
      <c r="D43" s="38" t="s">
        <v>82</v>
      </c>
      <c r="E43" s="114">
        <v>0</v>
      </c>
      <c r="F43" s="114">
        <v>0</v>
      </c>
    </row>
    <row r="44" spans="1:6" x14ac:dyDescent="0.25">
      <c r="A44" s="38" t="s">
        <v>83</v>
      </c>
      <c r="B44" s="113"/>
      <c r="C44" s="113"/>
      <c r="D44" s="38" t="s">
        <v>84</v>
      </c>
      <c r="E44" s="114">
        <v>0</v>
      </c>
      <c r="F44" s="114">
        <v>0</v>
      </c>
    </row>
    <row r="45" spans="1:6" x14ac:dyDescent="0.25">
      <c r="A45" s="38" t="s">
        <v>85</v>
      </c>
      <c r="B45" s="113"/>
      <c r="C45" s="113"/>
      <c r="D45" s="38" t="s">
        <v>86</v>
      </c>
      <c r="E45" s="114">
        <v>0</v>
      </c>
      <c r="F45" s="114">
        <v>0</v>
      </c>
    </row>
    <row r="46" spans="1:6" x14ac:dyDescent="0.25">
      <c r="A46" s="36"/>
      <c r="B46" s="115"/>
      <c r="C46" s="115"/>
      <c r="D46" s="36"/>
      <c r="E46" s="115"/>
      <c r="F46" s="115"/>
    </row>
    <row r="47" spans="1:6" x14ac:dyDescent="0.25">
      <c r="A47" s="3" t="s">
        <v>87</v>
      </c>
      <c r="B47" s="116">
        <f>B9+B17+B25+B31+B37+B38+B41</f>
        <v>55438506.039999999</v>
      </c>
      <c r="C47" s="116">
        <f>C9+C17+C25+C31+C37+C38+C41</f>
        <v>50099232.099999994</v>
      </c>
      <c r="D47" s="2" t="s">
        <v>88</v>
      </c>
      <c r="E47" s="116">
        <f>E9+E19+E23+E26+E27+E31+E38+E42</f>
        <v>7612961.5100000007</v>
      </c>
      <c r="F47" s="116">
        <f>F9+F19+F23+F26+F27+F31+F38+F42</f>
        <v>7106618.0300000003</v>
      </c>
    </row>
    <row r="48" spans="1:6" x14ac:dyDescent="0.25">
      <c r="A48" s="36"/>
      <c r="B48" s="115"/>
      <c r="C48" s="115"/>
      <c r="D48" s="36"/>
      <c r="E48" s="115"/>
      <c r="F48" s="115"/>
    </row>
    <row r="49" spans="1:6" x14ac:dyDescent="0.25">
      <c r="A49" s="2" t="s">
        <v>89</v>
      </c>
      <c r="B49" s="115"/>
      <c r="C49" s="115"/>
      <c r="D49" s="2" t="s">
        <v>90</v>
      </c>
      <c r="E49" s="115"/>
      <c r="F49" s="115"/>
    </row>
    <row r="50" spans="1:6" x14ac:dyDescent="0.25">
      <c r="A50" s="37" t="s">
        <v>91</v>
      </c>
      <c r="B50" s="114">
        <v>0</v>
      </c>
      <c r="C50" s="114">
        <v>0</v>
      </c>
      <c r="D50" s="37" t="s">
        <v>92</v>
      </c>
      <c r="E50" s="114">
        <v>0</v>
      </c>
      <c r="F50" s="114">
        <v>0</v>
      </c>
    </row>
    <row r="51" spans="1:6" x14ac:dyDescent="0.25">
      <c r="A51" s="37" t="s">
        <v>93</v>
      </c>
      <c r="B51" s="114">
        <v>0</v>
      </c>
      <c r="C51" s="114">
        <v>0</v>
      </c>
      <c r="D51" s="37" t="s">
        <v>94</v>
      </c>
      <c r="E51" s="114">
        <v>0</v>
      </c>
      <c r="F51" s="114">
        <v>0</v>
      </c>
    </row>
    <row r="52" spans="1:6" x14ac:dyDescent="0.25">
      <c r="A52" s="37" t="s">
        <v>95</v>
      </c>
      <c r="B52" s="114">
        <v>37681412.579999998</v>
      </c>
      <c r="C52" s="114">
        <v>23338250.289999999</v>
      </c>
      <c r="D52" s="37" t="s">
        <v>96</v>
      </c>
      <c r="E52" s="114">
        <v>0</v>
      </c>
      <c r="F52" s="114">
        <v>0</v>
      </c>
    </row>
    <row r="53" spans="1:6" x14ac:dyDescent="0.25">
      <c r="A53" s="37" t="s">
        <v>97</v>
      </c>
      <c r="B53" s="114">
        <v>42685484.299999997</v>
      </c>
      <c r="C53" s="114">
        <v>39700906.420000002</v>
      </c>
      <c r="D53" s="37" t="s">
        <v>98</v>
      </c>
      <c r="E53" s="114">
        <v>0</v>
      </c>
      <c r="F53" s="114">
        <v>0</v>
      </c>
    </row>
    <row r="54" spans="1:6" x14ac:dyDescent="0.25">
      <c r="A54" s="37" t="s">
        <v>99</v>
      </c>
      <c r="B54" s="114">
        <v>261740</v>
      </c>
      <c r="C54" s="114">
        <v>261740</v>
      </c>
      <c r="D54" s="37" t="s">
        <v>100</v>
      </c>
      <c r="E54" s="114">
        <v>0</v>
      </c>
      <c r="F54" s="114">
        <v>0</v>
      </c>
    </row>
    <row r="55" spans="1:6" x14ac:dyDescent="0.25">
      <c r="A55" s="37" t="s">
        <v>101</v>
      </c>
      <c r="B55" s="114">
        <v>-21582746.690000001</v>
      </c>
      <c r="C55" s="114">
        <v>-21582746.690000001</v>
      </c>
      <c r="D55" s="39" t="s">
        <v>102</v>
      </c>
      <c r="E55" s="114">
        <v>0</v>
      </c>
      <c r="F55" s="114">
        <v>0</v>
      </c>
    </row>
    <row r="56" spans="1:6" x14ac:dyDescent="0.25">
      <c r="A56" s="37" t="s">
        <v>103</v>
      </c>
      <c r="B56" s="114">
        <v>3251056.4</v>
      </c>
      <c r="C56" s="114">
        <v>3246933.24</v>
      </c>
      <c r="D56" s="36"/>
      <c r="E56" s="115"/>
      <c r="F56" s="115"/>
    </row>
    <row r="57" spans="1:6" x14ac:dyDescent="0.25">
      <c r="A57" s="37" t="s">
        <v>104</v>
      </c>
      <c r="B57" s="114">
        <v>0</v>
      </c>
      <c r="C57" s="114">
        <v>0</v>
      </c>
      <c r="D57" s="2" t="s">
        <v>105</v>
      </c>
      <c r="E57" s="116">
        <f>SUM(E50:E55)</f>
        <v>0</v>
      </c>
      <c r="F57" s="116">
        <f>SUM(F50:F55)</f>
        <v>0</v>
      </c>
    </row>
    <row r="58" spans="1:6" x14ac:dyDescent="0.25">
      <c r="A58" s="37" t="s">
        <v>106</v>
      </c>
      <c r="B58" s="114">
        <v>0</v>
      </c>
      <c r="C58" s="114">
        <v>0</v>
      </c>
      <c r="D58" s="36"/>
      <c r="E58" s="115"/>
      <c r="F58" s="115"/>
    </row>
    <row r="59" spans="1:6" x14ac:dyDescent="0.25">
      <c r="A59" s="36"/>
      <c r="B59" s="115"/>
      <c r="C59" s="115"/>
      <c r="D59" s="2" t="s">
        <v>107</v>
      </c>
      <c r="E59" s="116">
        <f>E47+E57</f>
        <v>7612961.5100000007</v>
      </c>
      <c r="F59" s="116">
        <f>F47+F57</f>
        <v>7106618.0300000003</v>
      </c>
    </row>
    <row r="60" spans="1:6" x14ac:dyDescent="0.25">
      <c r="A60" s="3" t="s">
        <v>108</v>
      </c>
      <c r="B60" s="116">
        <f>SUM(B50:B58)</f>
        <v>62296946.589999996</v>
      </c>
      <c r="C60" s="116">
        <f>SUM(C50:C58)</f>
        <v>44965083.259999998</v>
      </c>
      <c r="D60" s="36"/>
      <c r="E60" s="115"/>
      <c r="F60" s="115"/>
    </row>
    <row r="61" spans="1:6" x14ac:dyDescent="0.25">
      <c r="A61" s="36"/>
      <c r="B61" s="115"/>
      <c r="C61" s="115"/>
      <c r="D61" s="40" t="s">
        <v>109</v>
      </c>
      <c r="E61" s="115"/>
      <c r="F61" s="115"/>
    </row>
    <row r="62" spans="1:6" x14ac:dyDescent="0.25">
      <c r="A62" s="3" t="s">
        <v>110</v>
      </c>
      <c r="B62" s="116">
        <f>SUM(B47+B60)</f>
        <v>117735452.63</v>
      </c>
      <c r="C62" s="116">
        <f>SUM(C47+C60)</f>
        <v>95064315.359999985</v>
      </c>
      <c r="D62" s="36"/>
      <c r="E62" s="115"/>
      <c r="F62" s="115"/>
    </row>
    <row r="63" spans="1:6" x14ac:dyDescent="0.25">
      <c r="A63" s="36"/>
      <c r="B63" s="36"/>
      <c r="C63" s="36"/>
      <c r="D63" s="41" t="s">
        <v>111</v>
      </c>
      <c r="E63" s="113">
        <f>SUM(E64:E66)</f>
        <v>37426275.920000002</v>
      </c>
      <c r="F63" s="113">
        <f>SUM(F64:F66)</f>
        <v>37426275.920000002</v>
      </c>
    </row>
    <row r="64" spans="1:6" x14ac:dyDescent="0.25">
      <c r="A64" s="36"/>
      <c r="B64" s="36"/>
      <c r="C64" s="36"/>
      <c r="D64" s="37" t="s">
        <v>112</v>
      </c>
      <c r="E64" s="114">
        <v>28193124.510000002</v>
      </c>
      <c r="F64" s="114">
        <v>28193124.510000002</v>
      </c>
    </row>
    <row r="65" spans="1:6" x14ac:dyDescent="0.25">
      <c r="A65" s="36"/>
      <c r="B65" s="36"/>
      <c r="C65" s="36"/>
      <c r="D65" s="39" t="s">
        <v>113</v>
      </c>
      <c r="E65" s="114">
        <v>9233151.4100000001</v>
      </c>
      <c r="F65" s="114">
        <v>9233151.4100000001</v>
      </c>
    </row>
    <row r="66" spans="1:6" x14ac:dyDescent="0.25">
      <c r="A66" s="36"/>
      <c r="B66" s="36"/>
      <c r="C66" s="36"/>
      <c r="D66" s="37" t="s">
        <v>114</v>
      </c>
      <c r="E66" s="114">
        <v>0</v>
      </c>
      <c r="F66" s="114">
        <v>0</v>
      </c>
    </row>
    <row r="67" spans="1:6" x14ac:dyDescent="0.25">
      <c r="A67" s="36"/>
      <c r="B67" s="36"/>
      <c r="C67" s="36"/>
      <c r="D67" s="36"/>
      <c r="E67" s="115"/>
      <c r="F67" s="115"/>
    </row>
    <row r="68" spans="1:6" x14ac:dyDescent="0.25">
      <c r="A68" s="36"/>
      <c r="B68" s="36"/>
      <c r="C68" s="36"/>
      <c r="D68" s="41" t="s">
        <v>115</v>
      </c>
      <c r="E68" s="113">
        <f>SUM(E69:E73)</f>
        <v>72696215.200000003</v>
      </c>
      <c r="F68" s="113">
        <f>SUM(F69:F73)</f>
        <v>50531421.410000004</v>
      </c>
    </row>
    <row r="69" spans="1:6" x14ac:dyDescent="0.25">
      <c r="A69" s="42"/>
      <c r="B69" s="36"/>
      <c r="C69" s="36"/>
      <c r="D69" s="37" t="s">
        <v>116</v>
      </c>
      <c r="E69" s="114">
        <v>23364609.760000002</v>
      </c>
      <c r="F69" s="114">
        <v>47195218.450000003</v>
      </c>
    </row>
    <row r="70" spans="1:6" x14ac:dyDescent="0.25">
      <c r="A70" s="42"/>
      <c r="B70" s="36"/>
      <c r="C70" s="36"/>
      <c r="D70" s="37" t="s">
        <v>117</v>
      </c>
      <c r="E70" s="114">
        <v>49512263.18</v>
      </c>
      <c r="F70" s="114">
        <v>3516860.7</v>
      </c>
    </row>
    <row r="71" spans="1:6" x14ac:dyDescent="0.25">
      <c r="A71" s="42"/>
      <c r="B71" s="36"/>
      <c r="C71" s="36"/>
      <c r="D71" s="37" t="s">
        <v>118</v>
      </c>
      <c r="E71" s="114">
        <v>0</v>
      </c>
      <c r="F71" s="114">
        <v>0</v>
      </c>
    </row>
    <row r="72" spans="1:6" x14ac:dyDescent="0.25">
      <c r="A72" s="42"/>
      <c r="B72" s="36"/>
      <c r="C72" s="36"/>
      <c r="D72" s="37" t="s">
        <v>119</v>
      </c>
      <c r="E72" s="114">
        <v>0</v>
      </c>
      <c r="F72" s="114">
        <v>0</v>
      </c>
    </row>
    <row r="73" spans="1:6" x14ac:dyDescent="0.25">
      <c r="A73" s="42"/>
      <c r="B73" s="36"/>
      <c r="C73" s="36"/>
      <c r="D73" s="37" t="s">
        <v>120</v>
      </c>
      <c r="E73" s="114">
        <v>-180657.74</v>
      </c>
      <c r="F73" s="114">
        <v>-180657.74</v>
      </c>
    </row>
    <row r="74" spans="1:6" x14ac:dyDescent="0.25">
      <c r="A74" s="42"/>
      <c r="B74" s="36"/>
      <c r="C74" s="36"/>
      <c r="D74" s="36"/>
      <c r="E74" s="115"/>
      <c r="F74" s="115"/>
    </row>
    <row r="75" spans="1:6" x14ac:dyDescent="0.25">
      <c r="A75" s="42"/>
      <c r="B75" s="36"/>
      <c r="C75" s="36"/>
      <c r="D75" s="41" t="s">
        <v>121</v>
      </c>
      <c r="E75" s="113">
        <f>E76+E77</f>
        <v>0</v>
      </c>
      <c r="F75" s="113">
        <f>F76+F77</f>
        <v>0</v>
      </c>
    </row>
    <row r="76" spans="1:6" x14ac:dyDescent="0.25">
      <c r="A76" s="42"/>
      <c r="B76" s="36"/>
      <c r="C76" s="36"/>
      <c r="D76" s="37" t="s">
        <v>122</v>
      </c>
      <c r="E76" s="114">
        <v>0</v>
      </c>
      <c r="F76" s="114">
        <v>0</v>
      </c>
    </row>
    <row r="77" spans="1:6" x14ac:dyDescent="0.25">
      <c r="A77" s="42"/>
      <c r="B77" s="36"/>
      <c r="C77" s="36"/>
      <c r="D77" s="37" t="s">
        <v>123</v>
      </c>
      <c r="E77" s="114">
        <v>0</v>
      </c>
      <c r="F77" s="114">
        <v>0</v>
      </c>
    </row>
    <row r="78" spans="1:6" x14ac:dyDescent="0.25">
      <c r="A78" s="42"/>
      <c r="B78" s="36"/>
      <c r="C78" s="36"/>
      <c r="D78" s="36"/>
      <c r="E78" s="115"/>
      <c r="F78" s="115"/>
    </row>
    <row r="79" spans="1:6" x14ac:dyDescent="0.25">
      <c r="A79" s="42"/>
      <c r="B79" s="36"/>
      <c r="C79" s="36"/>
      <c r="D79" s="2" t="s">
        <v>124</v>
      </c>
      <c r="E79" s="116">
        <f>E63+E68+E75</f>
        <v>110122491.12</v>
      </c>
      <c r="F79" s="116">
        <f>F63+F68+F75</f>
        <v>87957697.330000013</v>
      </c>
    </row>
    <row r="80" spans="1:6" x14ac:dyDescent="0.25">
      <c r="A80" s="42"/>
      <c r="B80" s="36"/>
      <c r="C80" s="36"/>
      <c r="D80" s="36"/>
      <c r="E80" s="115"/>
      <c r="F80" s="115"/>
    </row>
    <row r="81" spans="1:6" x14ac:dyDescent="0.25">
      <c r="A81" s="42"/>
      <c r="B81" s="36"/>
      <c r="C81" s="36"/>
      <c r="D81" s="2" t="s">
        <v>125</v>
      </c>
      <c r="E81" s="116">
        <f>E59+E79</f>
        <v>117735452.63000001</v>
      </c>
      <c r="F81" s="116">
        <f>F59+F79</f>
        <v>95064315.360000014</v>
      </c>
    </row>
    <row r="82" spans="1:6" x14ac:dyDescent="0.25">
      <c r="A82" s="43"/>
      <c r="B82" s="44"/>
      <c r="C82" s="44"/>
      <c r="D82" s="44"/>
      <c r="E82" s="117"/>
      <c r="F82" s="117"/>
    </row>
    <row r="84" spans="1:6" x14ac:dyDescent="0.25">
      <c r="A84" t="s">
        <v>607</v>
      </c>
    </row>
  </sheetData>
  <mergeCells count="1">
    <mergeCell ref="A1:F1"/>
  </mergeCells>
  <dataValidations disablePrompts="1"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B59:C62 B9:C9 B46:C49 B17:C17 B25:C25 B31:C31 B38:C38 B41:C41 E42:F42 E78:F81 E47:F47 E9:F9 E19:F19 E23:F23 E27:F27 E31:F31 E38:F38 E56:F63 E67:F68 E74:F75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scale="32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7"/>
  <sheetViews>
    <sheetView showGridLines="0" topLeftCell="A25" zoomScale="94" zoomScaleNormal="94" workbookViewId="0">
      <selection activeCell="A47" sqref="A47:F47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7" t="s">
        <v>126</v>
      </c>
      <c r="B1" s="168"/>
      <c r="C1" s="168"/>
      <c r="D1" s="168"/>
      <c r="E1" s="168"/>
      <c r="F1" s="168"/>
      <c r="G1" s="168"/>
      <c r="H1" s="169"/>
    </row>
    <row r="2" spans="1:8" x14ac:dyDescent="0.25">
      <c r="A2" s="85"/>
      <c r="B2" s="122" t="s">
        <v>560</v>
      </c>
      <c r="C2" s="86"/>
      <c r="D2" s="86"/>
      <c r="E2" s="86"/>
      <c r="F2" s="86"/>
      <c r="G2" s="86"/>
      <c r="H2" s="87"/>
    </row>
    <row r="3" spans="1:8" ht="15" customHeight="1" x14ac:dyDescent="0.25">
      <c r="A3" s="88" t="s">
        <v>127</v>
      </c>
      <c r="B3" s="89"/>
      <c r="C3" s="89"/>
      <c r="D3" s="89"/>
      <c r="E3" s="89"/>
      <c r="F3" s="89"/>
      <c r="G3" s="89"/>
      <c r="H3" s="90"/>
    </row>
    <row r="4" spans="1:8" ht="15" customHeight="1" x14ac:dyDescent="0.25">
      <c r="A4" s="88" t="str">
        <f>'Formato 1'!A4</f>
        <v>Al 31 de Diciembre de 2022 y al 31 de Marzo de 2023 (b)</v>
      </c>
      <c r="B4" s="89"/>
      <c r="C4" s="89"/>
      <c r="D4" s="89"/>
      <c r="E4" s="89"/>
      <c r="F4" s="89"/>
      <c r="G4" s="89"/>
      <c r="H4" s="90"/>
    </row>
    <row r="5" spans="1:8" x14ac:dyDescent="0.25">
      <c r="A5" s="91" t="s">
        <v>4</v>
      </c>
      <c r="B5" s="92"/>
      <c r="C5" s="92"/>
      <c r="D5" s="92"/>
      <c r="E5" s="92"/>
      <c r="F5" s="92"/>
      <c r="G5" s="92"/>
      <c r="H5" s="93"/>
    </row>
    <row r="6" spans="1:8" ht="41.45" customHeight="1" x14ac:dyDescent="0.25">
      <c r="A6" s="4" t="s">
        <v>128</v>
      </c>
      <c r="B6" s="5" t="s">
        <v>129</v>
      </c>
      <c r="C6" s="4" t="s">
        <v>130</v>
      </c>
      <c r="D6" s="4" t="s">
        <v>131</v>
      </c>
      <c r="E6" s="4" t="s">
        <v>132</v>
      </c>
      <c r="F6" s="4" t="s">
        <v>133</v>
      </c>
      <c r="G6" s="4" t="s">
        <v>134</v>
      </c>
      <c r="H6" s="6" t="s">
        <v>135</v>
      </c>
    </row>
    <row r="7" spans="1:8" x14ac:dyDescent="0.25">
      <c r="A7" s="79"/>
      <c r="B7" s="80"/>
      <c r="C7" s="80"/>
      <c r="D7" s="80"/>
      <c r="E7" s="80"/>
      <c r="F7" s="80"/>
      <c r="G7" s="80"/>
      <c r="H7" s="80"/>
    </row>
    <row r="8" spans="1:8" x14ac:dyDescent="0.25">
      <c r="A8" s="7" t="s">
        <v>136</v>
      </c>
      <c r="B8" s="116">
        <f>B9+B13</f>
        <v>0</v>
      </c>
      <c r="C8" s="116">
        <f>C9+C13</f>
        <v>0</v>
      </c>
      <c r="D8" s="116">
        <f t="shared" ref="D8:H8" si="0">D9+D13</f>
        <v>0</v>
      </c>
      <c r="E8" s="116">
        <f t="shared" si="0"/>
        <v>0</v>
      </c>
      <c r="F8" s="116">
        <f>F9+F13</f>
        <v>0</v>
      </c>
      <c r="G8" s="116">
        <f t="shared" si="0"/>
        <v>0</v>
      </c>
      <c r="H8" s="116">
        <f t="shared" si="0"/>
        <v>0</v>
      </c>
    </row>
    <row r="9" spans="1:8" ht="15.75" customHeight="1" x14ac:dyDescent="0.25">
      <c r="A9" s="81" t="s">
        <v>137</v>
      </c>
      <c r="B9" s="113">
        <f>SUM(B10:B12)</f>
        <v>0</v>
      </c>
      <c r="C9" s="113">
        <f t="shared" ref="C9:H13" si="1">SUM(C10:C12)</f>
        <v>0</v>
      </c>
      <c r="D9" s="113">
        <f t="shared" si="1"/>
        <v>0</v>
      </c>
      <c r="E9" s="113">
        <f t="shared" si="1"/>
        <v>0</v>
      </c>
      <c r="F9" s="113">
        <f>B9+C9-D9+E9</f>
        <v>0</v>
      </c>
      <c r="G9" s="113">
        <f t="shared" si="1"/>
        <v>0</v>
      </c>
      <c r="H9" s="113">
        <f t="shared" si="1"/>
        <v>0</v>
      </c>
    </row>
    <row r="10" spans="1:8" ht="17.25" customHeight="1" x14ac:dyDescent="0.25">
      <c r="A10" s="82" t="s">
        <v>138</v>
      </c>
      <c r="B10" s="113"/>
      <c r="C10" s="113"/>
      <c r="D10" s="114">
        <v>0</v>
      </c>
      <c r="E10" s="113"/>
      <c r="F10" s="114">
        <v>0</v>
      </c>
      <c r="G10" s="114">
        <v>0</v>
      </c>
      <c r="H10" s="113"/>
    </row>
    <row r="11" spans="1:8" x14ac:dyDescent="0.25">
      <c r="A11" s="82" t="s">
        <v>139</v>
      </c>
      <c r="B11" s="113"/>
      <c r="C11" s="113"/>
      <c r="D11" s="113"/>
      <c r="E11" s="113"/>
      <c r="F11" s="113">
        <f>B11+C11-D11+E11</f>
        <v>0</v>
      </c>
      <c r="G11" s="113"/>
      <c r="H11" s="113"/>
    </row>
    <row r="12" spans="1:8" ht="16.5" customHeight="1" x14ac:dyDescent="0.25">
      <c r="A12" s="82" t="s">
        <v>140</v>
      </c>
      <c r="B12" s="113"/>
      <c r="C12" s="113"/>
      <c r="D12" s="113"/>
      <c r="E12" s="113"/>
      <c r="F12" s="113">
        <f>B12+C12-D12+E12</f>
        <v>0</v>
      </c>
      <c r="G12" s="113"/>
      <c r="H12" s="113"/>
    </row>
    <row r="13" spans="1:8" x14ac:dyDescent="0.25">
      <c r="A13" s="81" t="s">
        <v>141</v>
      </c>
      <c r="B13" s="113">
        <f>SUM(B14:B16)</f>
        <v>0</v>
      </c>
      <c r="C13" s="113">
        <f t="shared" ref="C13:H13" si="2">SUM(C14:C16)</f>
        <v>0</v>
      </c>
      <c r="D13" s="113">
        <f t="shared" si="2"/>
        <v>0</v>
      </c>
      <c r="E13" s="113">
        <f t="shared" si="2"/>
        <v>0</v>
      </c>
      <c r="F13" s="113">
        <f t="shared" ref="F13" si="3">B13+C13-D13+E13</f>
        <v>0</v>
      </c>
      <c r="G13" s="113">
        <f t="shared" si="1"/>
        <v>0</v>
      </c>
      <c r="H13" s="113">
        <f t="shared" si="2"/>
        <v>0</v>
      </c>
    </row>
    <row r="14" spans="1:8" x14ac:dyDescent="0.25">
      <c r="A14" s="82" t="s">
        <v>142</v>
      </c>
      <c r="B14" s="114">
        <v>0</v>
      </c>
      <c r="C14" s="114">
        <v>0</v>
      </c>
      <c r="D14" s="113"/>
      <c r="E14" s="113"/>
      <c r="F14" s="113">
        <f>B14+C14-D14+E14</f>
        <v>0</v>
      </c>
      <c r="G14" s="113"/>
      <c r="H14" s="113"/>
    </row>
    <row r="15" spans="1:8" ht="15" customHeight="1" x14ac:dyDescent="0.25">
      <c r="A15" s="82" t="s">
        <v>143</v>
      </c>
      <c r="B15" s="114">
        <v>0</v>
      </c>
      <c r="C15" s="114">
        <v>0</v>
      </c>
      <c r="D15" s="113"/>
      <c r="E15" s="113"/>
      <c r="F15" s="113">
        <f>B15+C15-D15+E15</f>
        <v>0</v>
      </c>
      <c r="G15" s="113"/>
      <c r="H15" s="113"/>
    </row>
    <row r="16" spans="1:8" x14ac:dyDescent="0.25">
      <c r="A16" s="82" t="s">
        <v>144</v>
      </c>
      <c r="B16" s="114">
        <v>0</v>
      </c>
      <c r="C16" s="114">
        <v>0</v>
      </c>
      <c r="D16" s="113"/>
      <c r="E16" s="113"/>
      <c r="F16" s="113">
        <f>B16+C16-D16+E16</f>
        <v>0</v>
      </c>
      <c r="G16" s="113"/>
      <c r="H16" s="113"/>
    </row>
    <row r="17" spans="1:8" x14ac:dyDescent="0.25">
      <c r="A17" s="83"/>
      <c r="B17" s="118"/>
      <c r="C17" s="118"/>
      <c r="D17" s="118"/>
      <c r="E17" s="118"/>
      <c r="F17" s="118"/>
      <c r="G17" s="118"/>
      <c r="H17" s="118"/>
    </row>
    <row r="18" spans="1:8" x14ac:dyDescent="0.25">
      <c r="A18" s="7" t="s">
        <v>145</v>
      </c>
      <c r="B18" s="116">
        <v>7106618.0300000003</v>
      </c>
      <c r="C18" s="119"/>
      <c r="D18" s="119"/>
      <c r="E18" s="119"/>
      <c r="F18" s="116">
        <v>7612961.5099999998</v>
      </c>
      <c r="G18" s="119"/>
      <c r="H18" s="119"/>
    </row>
    <row r="19" spans="1:8" ht="16.5" customHeight="1" x14ac:dyDescent="0.25">
      <c r="A19" s="83"/>
      <c r="B19" s="120"/>
      <c r="C19" s="120"/>
      <c r="D19" s="120"/>
      <c r="E19" s="120"/>
      <c r="F19" s="120"/>
      <c r="G19" s="120"/>
      <c r="H19" s="120"/>
    </row>
    <row r="20" spans="1:8" ht="14.45" customHeight="1" x14ac:dyDescent="0.25">
      <c r="A20" s="7" t="s">
        <v>146</v>
      </c>
      <c r="B20" s="116">
        <f>B8+B18</f>
        <v>7106618.0300000003</v>
      </c>
      <c r="C20" s="116">
        <f t="shared" ref="C20:H20" si="4">C8+C18</f>
        <v>0</v>
      </c>
      <c r="D20" s="116">
        <f t="shared" si="4"/>
        <v>0</v>
      </c>
      <c r="E20" s="116">
        <f t="shared" si="4"/>
        <v>0</v>
      </c>
      <c r="F20" s="116">
        <f>F8+F18</f>
        <v>7612961.5099999998</v>
      </c>
      <c r="G20" s="116">
        <f t="shared" si="4"/>
        <v>0</v>
      </c>
      <c r="H20" s="116">
        <f t="shared" si="4"/>
        <v>0</v>
      </c>
    </row>
    <row r="21" spans="1:8" ht="16.5" customHeight="1" x14ac:dyDescent="0.25">
      <c r="A21" s="83"/>
      <c r="B21" s="115"/>
      <c r="C21" s="115"/>
      <c r="D21" s="115"/>
      <c r="E21" s="115"/>
      <c r="F21" s="115"/>
      <c r="G21" s="115"/>
      <c r="H21" s="115"/>
    </row>
    <row r="22" spans="1:8" ht="16.5" customHeight="1" x14ac:dyDescent="0.25">
      <c r="A22" s="7" t="s">
        <v>147</v>
      </c>
      <c r="B22" s="116">
        <f t="shared" ref="B22:H22" si="5">SUM(B23:B25)</f>
        <v>0</v>
      </c>
      <c r="C22" s="116">
        <f t="shared" si="5"/>
        <v>0</v>
      </c>
      <c r="D22" s="116">
        <f t="shared" si="5"/>
        <v>0</v>
      </c>
      <c r="E22" s="116">
        <f t="shared" si="5"/>
        <v>0</v>
      </c>
      <c r="F22" s="116">
        <f t="shared" si="5"/>
        <v>0</v>
      </c>
      <c r="G22" s="116">
        <f t="shared" si="5"/>
        <v>0</v>
      </c>
      <c r="H22" s="116">
        <f t="shared" si="5"/>
        <v>0</v>
      </c>
    </row>
    <row r="23" spans="1:8" ht="15" customHeight="1" x14ac:dyDescent="0.25">
      <c r="A23" s="84" t="s">
        <v>148</v>
      </c>
      <c r="B23" s="113"/>
      <c r="C23" s="113"/>
      <c r="D23" s="113"/>
      <c r="E23" s="113"/>
      <c r="F23" s="113">
        <f>B23+C23-D23+E23</f>
        <v>0</v>
      </c>
      <c r="G23" s="113"/>
      <c r="H23" s="113"/>
    </row>
    <row r="24" spans="1:8" ht="15" customHeight="1" x14ac:dyDescent="0.25">
      <c r="A24" s="84" t="s">
        <v>149</v>
      </c>
      <c r="B24" s="113"/>
      <c r="C24" s="113"/>
      <c r="D24" s="113"/>
      <c r="E24" s="113"/>
      <c r="F24" s="113">
        <f>B24+C24-D24+E24</f>
        <v>0</v>
      </c>
      <c r="G24" s="113"/>
      <c r="H24" s="113"/>
    </row>
    <row r="25" spans="1:8" x14ac:dyDescent="0.25">
      <c r="A25" s="84" t="s">
        <v>150</v>
      </c>
      <c r="B25" s="113"/>
      <c r="C25" s="113"/>
      <c r="D25" s="113"/>
      <c r="E25" s="113"/>
      <c r="F25" s="113">
        <f>B25+C25-D25+E25</f>
        <v>0</v>
      </c>
      <c r="G25" s="113"/>
      <c r="H25" s="113"/>
    </row>
    <row r="26" spans="1:8" ht="16.5" customHeight="1" x14ac:dyDescent="0.25">
      <c r="A26" s="8"/>
      <c r="B26" s="115"/>
      <c r="C26" s="115"/>
      <c r="D26" s="115"/>
      <c r="E26" s="115"/>
      <c r="F26" s="115"/>
      <c r="G26" s="115"/>
      <c r="H26" s="115"/>
    </row>
    <row r="27" spans="1:8" ht="16.5" customHeight="1" x14ac:dyDescent="0.25">
      <c r="A27" s="7" t="s">
        <v>151</v>
      </c>
      <c r="B27" s="116">
        <f>SUM(B28:B30)</f>
        <v>0</v>
      </c>
      <c r="C27" s="116">
        <f t="shared" ref="C27:H27" si="6">SUM(C28:C30)</f>
        <v>0</v>
      </c>
      <c r="D27" s="116">
        <f t="shared" si="6"/>
        <v>0</v>
      </c>
      <c r="E27" s="116">
        <f t="shared" si="6"/>
        <v>0</v>
      </c>
      <c r="F27" s="116">
        <f t="shared" si="6"/>
        <v>0</v>
      </c>
      <c r="G27" s="116">
        <f t="shared" si="6"/>
        <v>0</v>
      </c>
      <c r="H27" s="116">
        <f t="shared" si="6"/>
        <v>0</v>
      </c>
    </row>
    <row r="28" spans="1:8" ht="15" customHeight="1" x14ac:dyDescent="0.25">
      <c r="A28" s="84" t="s">
        <v>152</v>
      </c>
      <c r="B28" s="113"/>
      <c r="C28" s="113"/>
      <c r="D28" s="113"/>
      <c r="E28" s="113"/>
      <c r="F28" s="113">
        <f>B28+C28-D28+E28</f>
        <v>0</v>
      </c>
      <c r="G28" s="113"/>
      <c r="H28" s="113"/>
    </row>
    <row r="29" spans="1:8" ht="15" customHeight="1" x14ac:dyDescent="0.25">
      <c r="A29" s="84" t="s">
        <v>153</v>
      </c>
      <c r="B29" s="113"/>
      <c r="C29" s="113"/>
      <c r="D29" s="113"/>
      <c r="E29" s="113"/>
      <c r="F29" s="113">
        <f>B29+C29-D29+E29</f>
        <v>0</v>
      </c>
      <c r="G29" s="113"/>
      <c r="H29" s="113"/>
    </row>
    <row r="30" spans="1:8" ht="15.75" customHeight="1" x14ac:dyDescent="0.25">
      <c r="A30" s="84" t="s">
        <v>154</v>
      </c>
      <c r="B30" s="113"/>
      <c r="C30" s="113"/>
      <c r="D30" s="113"/>
      <c r="E30" s="113"/>
      <c r="F30" s="113">
        <f>B30+C30-D30+E30</f>
        <v>0</v>
      </c>
      <c r="G30" s="113"/>
      <c r="H30" s="113"/>
    </row>
    <row r="31" spans="1:8" ht="15" customHeight="1" x14ac:dyDescent="0.25">
      <c r="A31" s="9" t="s">
        <v>155</v>
      </c>
      <c r="B31" s="121"/>
      <c r="C31" s="121"/>
      <c r="D31" s="121"/>
      <c r="E31" s="121"/>
      <c r="F31" s="121"/>
      <c r="G31" s="121"/>
      <c r="H31" s="121"/>
    </row>
    <row r="32" spans="1:8" x14ac:dyDescent="0.25">
      <c r="A32" s="49"/>
    </row>
    <row r="33" spans="1:8" ht="14.45" customHeight="1" x14ac:dyDescent="0.25">
      <c r="A33" s="170" t="s">
        <v>156</v>
      </c>
      <c r="B33" s="170"/>
      <c r="C33" s="170"/>
      <c r="D33" s="170"/>
      <c r="E33" s="170"/>
      <c r="F33" s="170"/>
      <c r="G33" s="170"/>
      <c r="H33" s="170"/>
    </row>
    <row r="34" spans="1:8" ht="14.45" customHeight="1" x14ac:dyDescent="0.25">
      <c r="A34" s="170"/>
      <c r="B34" s="170"/>
      <c r="C34" s="170"/>
      <c r="D34" s="170"/>
      <c r="E34" s="170"/>
      <c r="F34" s="170"/>
      <c r="G34" s="170"/>
      <c r="H34" s="170"/>
    </row>
    <row r="35" spans="1:8" ht="14.45" customHeight="1" x14ac:dyDescent="0.25">
      <c r="A35" s="170"/>
      <c r="B35" s="170"/>
      <c r="C35" s="170"/>
      <c r="D35" s="170"/>
      <c r="E35" s="170"/>
      <c r="F35" s="170"/>
      <c r="G35" s="170"/>
      <c r="H35" s="170"/>
    </row>
    <row r="36" spans="1:8" ht="14.45" customHeight="1" x14ac:dyDescent="0.25">
      <c r="A36" s="170"/>
      <c r="B36" s="170"/>
      <c r="C36" s="170"/>
      <c r="D36" s="170"/>
      <c r="E36" s="170"/>
      <c r="F36" s="170"/>
      <c r="G36" s="170"/>
      <c r="H36" s="170"/>
    </row>
    <row r="37" spans="1:8" ht="14.45" customHeight="1" x14ac:dyDescent="0.25">
      <c r="A37" s="170"/>
      <c r="B37" s="170"/>
      <c r="C37" s="170"/>
      <c r="D37" s="170"/>
      <c r="E37" s="170"/>
      <c r="F37" s="170"/>
      <c r="G37" s="170"/>
      <c r="H37" s="170"/>
    </row>
    <row r="38" spans="1:8" x14ac:dyDescent="0.25">
      <c r="A38" s="49"/>
    </row>
    <row r="39" spans="1:8" ht="45" x14ac:dyDescent="0.25">
      <c r="A39" s="4" t="s">
        <v>157</v>
      </c>
      <c r="B39" s="4" t="s">
        <v>158</v>
      </c>
      <c r="C39" s="4" t="s">
        <v>159</v>
      </c>
      <c r="D39" s="4" t="s">
        <v>160</v>
      </c>
      <c r="E39" s="4" t="s">
        <v>161</v>
      </c>
      <c r="F39" s="6" t="s">
        <v>162</v>
      </c>
    </row>
    <row r="40" spans="1:8" x14ac:dyDescent="0.25">
      <c r="A40" s="36"/>
      <c r="B40" s="42"/>
      <c r="C40" s="42"/>
      <c r="D40" s="42"/>
      <c r="E40" s="42"/>
      <c r="F40" s="42"/>
    </row>
    <row r="41" spans="1:8" x14ac:dyDescent="0.25">
      <c r="A41" s="7" t="s">
        <v>163</v>
      </c>
      <c r="B41" s="11">
        <f>SUM(B42:B45)</f>
        <v>0</v>
      </c>
      <c r="C41" s="11">
        <f t="shared" ref="C41:F41" si="7">SUM(C42:C45)</f>
        <v>0</v>
      </c>
      <c r="D41" s="11">
        <f t="shared" si="7"/>
        <v>0</v>
      </c>
      <c r="E41" s="11">
        <f t="shared" si="7"/>
        <v>0</v>
      </c>
      <c r="F41" s="11">
        <f t="shared" si="7"/>
        <v>0</v>
      </c>
    </row>
    <row r="42" spans="1:8" x14ac:dyDescent="0.25">
      <c r="A42" s="84" t="s">
        <v>164</v>
      </c>
      <c r="B42" s="48"/>
      <c r="C42" s="48"/>
      <c r="D42" s="48"/>
      <c r="E42" s="48"/>
      <c r="F42" s="48"/>
      <c r="G42" s="57"/>
    </row>
    <row r="43" spans="1:8" x14ac:dyDescent="0.25">
      <c r="A43" s="84" t="s">
        <v>165</v>
      </c>
      <c r="B43" s="48"/>
      <c r="C43" s="48"/>
      <c r="D43" s="48"/>
      <c r="E43" s="48"/>
      <c r="F43" s="48"/>
      <c r="G43" s="57"/>
    </row>
    <row r="44" spans="1:8" x14ac:dyDescent="0.25">
      <c r="A44" s="84" t="s">
        <v>166</v>
      </c>
      <c r="B44" s="48"/>
      <c r="C44" s="48"/>
      <c r="D44" s="48"/>
      <c r="E44" s="48"/>
      <c r="F44" s="48"/>
      <c r="G44" s="57"/>
    </row>
    <row r="45" spans="1:8" x14ac:dyDescent="0.25">
      <c r="A45" s="10" t="s">
        <v>155</v>
      </c>
      <c r="B45" s="43"/>
      <c r="C45" s="43"/>
      <c r="D45" s="43"/>
      <c r="E45" s="43"/>
      <c r="F45" s="43"/>
    </row>
    <row r="47" spans="1:8" x14ac:dyDescent="0.25">
      <c r="A47" t="s">
        <v>607</v>
      </c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4"/>
  <sheetViews>
    <sheetView showGridLines="0" view="pageBreakPreview" topLeftCell="C1" zoomScale="60" zoomScaleNormal="66" workbookViewId="0">
      <selection activeCell="C24" sqref="C24:H24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71" t="s">
        <v>167</v>
      </c>
      <c r="B1" s="172"/>
      <c r="C1" s="172"/>
      <c r="D1" s="172"/>
      <c r="E1" s="172"/>
      <c r="F1" s="172"/>
      <c r="G1" s="172"/>
      <c r="H1" s="172"/>
      <c r="I1" s="172"/>
      <c r="J1" s="172"/>
      <c r="K1" s="173"/>
    </row>
    <row r="2" spans="1:11" x14ac:dyDescent="0.25">
      <c r="A2" s="85" t="str">
        <f>'Formato 1'!A2</f>
        <v>NOMBRE DEL ENTE PÚBLICO (a)</v>
      </c>
      <c r="B2" s="86"/>
      <c r="C2" s="86"/>
      <c r="D2" s="122" t="s">
        <v>559</v>
      </c>
      <c r="E2" s="86"/>
      <c r="F2" s="86"/>
      <c r="G2" s="86"/>
      <c r="H2" s="86"/>
      <c r="I2" s="86"/>
      <c r="J2" s="86"/>
      <c r="K2" s="87"/>
    </row>
    <row r="3" spans="1:11" x14ac:dyDescent="0.25">
      <c r="A3" s="88" t="s">
        <v>168</v>
      </c>
      <c r="B3" s="89"/>
      <c r="C3" s="89"/>
      <c r="D3" s="89"/>
      <c r="E3" s="89"/>
      <c r="F3" s="89"/>
      <c r="G3" s="89"/>
      <c r="H3" s="89"/>
      <c r="I3" s="89"/>
      <c r="J3" s="89"/>
      <c r="K3" s="90"/>
    </row>
    <row r="4" spans="1:11" x14ac:dyDescent="0.25">
      <c r="A4" s="88" t="s">
        <v>169</v>
      </c>
      <c r="B4" s="89"/>
      <c r="C4" s="89"/>
      <c r="D4" s="89"/>
      <c r="E4" s="89"/>
      <c r="F4" s="89"/>
      <c r="G4" s="89"/>
      <c r="H4" s="89"/>
      <c r="I4" s="89"/>
      <c r="J4" s="89"/>
      <c r="K4" s="90"/>
    </row>
    <row r="5" spans="1:11" x14ac:dyDescent="0.25">
      <c r="A5" s="88" t="s">
        <v>4</v>
      </c>
      <c r="B5" s="89"/>
      <c r="C5" s="89"/>
      <c r="D5" s="89"/>
      <c r="E5" s="89"/>
      <c r="F5" s="89"/>
      <c r="G5" s="89"/>
      <c r="H5" s="89"/>
      <c r="I5" s="89"/>
      <c r="J5" s="89"/>
      <c r="K5" s="90"/>
    </row>
    <row r="6" spans="1:11" ht="41.45" customHeight="1" x14ac:dyDescent="0.25">
      <c r="A6" s="6" t="s">
        <v>170</v>
      </c>
      <c r="B6" s="6" t="s">
        <v>171</v>
      </c>
      <c r="C6" s="6" t="s">
        <v>172</v>
      </c>
      <c r="D6" s="6" t="s">
        <v>173</v>
      </c>
      <c r="E6" s="6" t="s">
        <v>174</v>
      </c>
      <c r="F6" s="6" t="s">
        <v>175</v>
      </c>
      <c r="G6" s="6" t="s">
        <v>176</v>
      </c>
      <c r="H6" s="6" t="s">
        <v>177</v>
      </c>
      <c r="I6" s="1" t="s">
        <v>178</v>
      </c>
      <c r="J6" s="1" t="s">
        <v>179</v>
      </c>
      <c r="K6" s="1" t="s">
        <v>180</v>
      </c>
    </row>
    <row r="7" spans="1:11" x14ac:dyDescent="0.25">
      <c r="A7" s="39"/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1" x14ac:dyDescent="0.25">
      <c r="A8" s="2" t="s">
        <v>181</v>
      </c>
      <c r="B8" s="75"/>
      <c r="C8" s="75"/>
      <c r="D8" s="75"/>
      <c r="E8" s="123">
        <f>SUM(E9:E12)</f>
        <v>0</v>
      </c>
      <c r="F8" s="75"/>
      <c r="G8" s="123">
        <f>SUM(G9:G12)</f>
        <v>0</v>
      </c>
      <c r="H8" s="123">
        <f>SUM(H9:H12)</f>
        <v>0</v>
      </c>
      <c r="I8" s="123">
        <f>SUM(I9:I12)</f>
        <v>0</v>
      </c>
      <c r="J8" s="123">
        <f>SUM(J9:J12)</f>
        <v>0</v>
      </c>
      <c r="K8" s="123">
        <f>SUM(K9:K12)</f>
        <v>0</v>
      </c>
    </row>
    <row r="9" spans="1:11" x14ac:dyDescent="0.25">
      <c r="A9" s="76" t="s">
        <v>182</v>
      </c>
      <c r="B9" s="77"/>
      <c r="C9" s="77"/>
      <c r="D9" s="77"/>
      <c r="E9" s="124"/>
      <c r="F9" s="48"/>
      <c r="G9" s="124"/>
      <c r="H9" s="124"/>
      <c r="I9" s="124"/>
      <c r="J9" s="124"/>
      <c r="K9" s="124">
        <v>0</v>
      </c>
    </row>
    <row r="10" spans="1:11" x14ac:dyDescent="0.25">
      <c r="A10" s="76" t="s">
        <v>183</v>
      </c>
      <c r="B10" s="77"/>
      <c r="C10" s="77"/>
      <c r="D10" s="77"/>
      <c r="E10" s="124"/>
      <c r="F10" s="48"/>
      <c r="G10" s="124"/>
      <c r="H10" s="124"/>
      <c r="I10" s="124"/>
      <c r="J10" s="124"/>
      <c r="K10" s="124">
        <v>0</v>
      </c>
    </row>
    <row r="11" spans="1:11" x14ac:dyDescent="0.25">
      <c r="A11" s="76" t="s">
        <v>184</v>
      </c>
      <c r="B11" s="77"/>
      <c r="C11" s="77"/>
      <c r="D11" s="77"/>
      <c r="E11" s="124"/>
      <c r="F11" s="48"/>
      <c r="G11" s="124"/>
      <c r="H11" s="124"/>
      <c r="I11" s="124"/>
      <c r="J11" s="124"/>
      <c r="K11" s="124">
        <v>0</v>
      </c>
    </row>
    <row r="12" spans="1:11" x14ac:dyDescent="0.25">
      <c r="A12" s="76" t="s">
        <v>185</v>
      </c>
      <c r="B12" s="77"/>
      <c r="C12" s="77"/>
      <c r="D12" s="77"/>
      <c r="E12" s="124"/>
      <c r="F12" s="48"/>
      <c r="G12" s="124"/>
      <c r="H12" s="124"/>
      <c r="I12" s="124"/>
      <c r="J12" s="124"/>
      <c r="K12" s="124">
        <v>0</v>
      </c>
    </row>
    <row r="13" spans="1:11" x14ac:dyDescent="0.25">
      <c r="A13" s="12" t="s">
        <v>155</v>
      </c>
      <c r="B13" s="78"/>
      <c r="C13" s="78"/>
      <c r="D13" s="78"/>
      <c r="E13" s="125"/>
      <c r="F13" s="36"/>
      <c r="G13" s="125"/>
      <c r="H13" s="125"/>
      <c r="I13" s="125"/>
      <c r="J13" s="125"/>
      <c r="K13" s="125"/>
    </row>
    <row r="14" spans="1:11" x14ac:dyDescent="0.25">
      <c r="A14" s="2" t="s">
        <v>186</v>
      </c>
      <c r="B14" s="75"/>
      <c r="C14" s="75"/>
      <c r="D14" s="75"/>
      <c r="E14" s="123">
        <f>SUM(E15:E18)</f>
        <v>0</v>
      </c>
      <c r="F14" s="75"/>
      <c r="G14" s="123">
        <f>SUM(G15:G18)</f>
        <v>0</v>
      </c>
      <c r="H14" s="123">
        <f>SUM(H15:H18)</f>
        <v>0</v>
      </c>
      <c r="I14" s="123">
        <f>SUM(I15:I18)</f>
        <v>0</v>
      </c>
      <c r="J14" s="123">
        <f>SUM(J15:J18)</f>
        <v>0</v>
      </c>
      <c r="K14" s="123">
        <f>SUM(K15:K18)</f>
        <v>0</v>
      </c>
    </row>
    <row r="15" spans="1:11" x14ac:dyDescent="0.25">
      <c r="A15" s="76" t="s">
        <v>187</v>
      </c>
      <c r="B15" s="77"/>
      <c r="C15" s="77"/>
      <c r="D15" s="77"/>
      <c r="E15" s="124"/>
      <c r="F15" s="48"/>
      <c r="G15" s="124"/>
      <c r="H15" s="124"/>
      <c r="I15" s="124"/>
      <c r="J15" s="124"/>
      <c r="K15" s="124">
        <v>0</v>
      </c>
    </row>
    <row r="16" spans="1:11" x14ac:dyDescent="0.25">
      <c r="A16" s="76" t="s">
        <v>188</v>
      </c>
      <c r="B16" s="77"/>
      <c r="C16" s="77"/>
      <c r="D16" s="77"/>
      <c r="E16" s="124"/>
      <c r="F16" s="48"/>
      <c r="G16" s="124"/>
      <c r="H16" s="124"/>
      <c r="I16" s="124"/>
      <c r="J16" s="124"/>
      <c r="K16" s="124">
        <v>0</v>
      </c>
    </row>
    <row r="17" spans="1:11" x14ac:dyDescent="0.25">
      <c r="A17" s="76" t="s">
        <v>189</v>
      </c>
      <c r="B17" s="77"/>
      <c r="C17" s="77"/>
      <c r="D17" s="77"/>
      <c r="E17" s="124"/>
      <c r="F17" s="48"/>
      <c r="G17" s="124"/>
      <c r="H17" s="124"/>
      <c r="I17" s="124"/>
      <c r="J17" s="124"/>
      <c r="K17" s="124">
        <v>0</v>
      </c>
    </row>
    <row r="18" spans="1:11" x14ac:dyDescent="0.25">
      <c r="A18" s="76" t="s">
        <v>190</v>
      </c>
      <c r="B18" s="77"/>
      <c r="C18" s="77"/>
      <c r="D18" s="77"/>
      <c r="E18" s="124"/>
      <c r="F18" s="48"/>
      <c r="G18" s="124"/>
      <c r="H18" s="124"/>
      <c r="I18" s="124"/>
      <c r="J18" s="124"/>
      <c r="K18" s="124">
        <v>0</v>
      </c>
    </row>
    <row r="19" spans="1:11" x14ac:dyDescent="0.25">
      <c r="A19" s="12"/>
      <c r="B19" s="78"/>
      <c r="C19" s="78"/>
      <c r="D19" s="78"/>
      <c r="E19" s="125"/>
      <c r="F19" s="36"/>
      <c r="G19" s="125"/>
      <c r="H19" s="125"/>
      <c r="I19" s="125"/>
      <c r="J19" s="125"/>
      <c r="K19" s="125"/>
    </row>
    <row r="20" spans="1:11" x14ac:dyDescent="0.25">
      <c r="A20" s="2" t="s">
        <v>191</v>
      </c>
      <c r="B20" s="75"/>
      <c r="C20" s="75"/>
      <c r="D20" s="75"/>
      <c r="E20" s="123">
        <f>E8+E14</f>
        <v>0</v>
      </c>
      <c r="F20" s="75"/>
      <c r="G20" s="123">
        <f>G8+G14</f>
        <v>0</v>
      </c>
      <c r="H20" s="123">
        <f>H8+H14</f>
        <v>0</v>
      </c>
      <c r="I20" s="123">
        <f>I8+I14</f>
        <v>0</v>
      </c>
      <c r="J20" s="123">
        <f>J8+J14</f>
        <v>0</v>
      </c>
      <c r="K20" s="123">
        <f>K8+K14</f>
        <v>0</v>
      </c>
    </row>
    <row r="21" spans="1:11" x14ac:dyDescent="0.25">
      <c r="A21" s="44"/>
      <c r="B21" s="43"/>
      <c r="C21" s="43"/>
      <c r="D21" s="43"/>
      <c r="E21" s="43"/>
      <c r="F21" s="43"/>
      <c r="G21" s="43"/>
      <c r="H21" s="43"/>
      <c r="I21" s="43"/>
      <c r="J21" s="43"/>
      <c r="K21" s="43"/>
    </row>
    <row r="24" spans="1:11" x14ac:dyDescent="0.25">
      <c r="C24" t="s">
        <v>607</v>
      </c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scale="3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7"/>
  <sheetViews>
    <sheetView showGridLines="0" view="pageBreakPreview" topLeftCell="A62" zoomScale="91" zoomScaleNormal="67" zoomScaleSheetLayoutView="91" workbookViewId="0">
      <selection activeCell="A77" sqref="A77:F77"/>
    </sheetView>
  </sheetViews>
  <sheetFormatPr baseColWidth="10" defaultColWidth="11" defaultRowHeight="15" x14ac:dyDescent="0.25"/>
  <cols>
    <col min="1" max="1" width="102.42578125" customWidth="1"/>
    <col min="2" max="2" width="22.7109375" bestFit="1" customWidth="1"/>
    <col min="3" max="3" width="21.7109375" bestFit="1" customWidth="1"/>
    <col min="4" max="4" width="22.140625" bestFit="1" customWidth="1"/>
    <col min="5" max="5" width="3.28515625" customWidth="1"/>
  </cols>
  <sheetData>
    <row r="1" spans="1:4" ht="40.9" customHeight="1" x14ac:dyDescent="0.25">
      <c r="A1" s="171" t="s">
        <v>192</v>
      </c>
      <c r="B1" s="172"/>
      <c r="C1" s="172"/>
      <c r="D1" s="173"/>
    </row>
    <row r="2" spans="1:4" x14ac:dyDescent="0.25">
      <c r="A2" s="122" t="s">
        <v>562</v>
      </c>
      <c r="B2" s="86"/>
      <c r="C2" s="86"/>
      <c r="D2" s="87"/>
    </row>
    <row r="3" spans="1:4" x14ac:dyDescent="0.25">
      <c r="A3" s="88" t="s">
        <v>193</v>
      </c>
      <c r="B3" s="89"/>
      <c r="C3" s="89"/>
      <c r="D3" s="90"/>
    </row>
    <row r="4" spans="1:4" x14ac:dyDescent="0.25">
      <c r="A4" s="88" t="str">
        <f>'Formato 3'!A4</f>
        <v>Del 1 de Enero al 31 de Marzo de 2023 (b)</v>
      </c>
      <c r="B4" s="89"/>
      <c r="C4" s="89"/>
      <c r="D4" s="90"/>
    </row>
    <row r="5" spans="1:4" x14ac:dyDescent="0.25">
      <c r="A5" s="91" t="s">
        <v>4</v>
      </c>
      <c r="B5" s="92"/>
      <c r="C5" s="92"/>
      <c r="D5" s="93"/>
    </row>
    <row r="6" spans="1:4" ht="41.45" customHeight="1" x14ac:dyDescent="0.25"/>
    <row r="7" spans="1:4" ht="30" x14ac:dyDescent="0.25">
      <c r="A7" s="13" t="s">
        <v>8</v>
      </c>
      <c r="B7" s="6" t="s">
        <v>194</v>
      </c>
      <c r="C7" s="6" t="s">
        <v>195</v>
      </c>
      <c r="D7" s="6" t="s">
        <v>196</v>
      </c>
    </row>
    <row r="8" spans="1:4" x14ac:dyDescent="0.25">
      <c r="A8" s="3" t="s">
        <v>197</v>
      </c>
      <c r="B8" s="126">
        <f>SUM(B9:B11)</f>
        <v>193017248.80000001</v>
      </c>
      <c r="C8" s="126">
        <f>SUM(C9:C11)</f>
        <v>53621795.130000003</v>
      </c>
      <c r="D8" s="126">
        <f>SUM(D9:D11)</f>
        <v>53621795.130000003</v>
      </c>
    </row>
    <row r="9" spans="1:4" x14ac:dyDescent="0.25">
      <c r="A9" s="46" t="s">
        <v>198</v>
      </c>
      <c r="B9" s="127">
        <v>140624108.83000001</v>
      </c>
      <c r="C9" s="127">
        <v>37290027.590000004</v>
      </c>
      <c r="D9" s="127">
        <v>37290027.590000004</v>
      </c>
    </row>
    <row r="10" spans="1:4" x14ac:dyDescent="0.25">
      <c r="A10" s="46" t="s">
        <v>199</v>
      </c>
      <c r="B10" s="127">
        <v>52393139.969999999</v>
      </c>
      <c r="C10" s="127">
        <v>16331767.539999999</v>
      </c>
      <c r="D10" s="127">
        <v>16331767.539999999</v>
      </c>
    </row>
    <row r="11" spans="1:4" x14ac:dyDescent="0.25">
      <c r="A11" s="46" t="s">
        <v>200</v>
      </c>
      <c r="B11" s="127">
        <v>0</v>
      </c>
      <c r="C11" s="127">
        <v>0</v>
      </c>
      <c r="D11" s="127">
        <v>0</v>
      </c>
    </row>
    <row r="12" spans="1:4" x14ac:dyDescent="0.25">
      <c r="A12" s="37"/>
      <c r="B12" s="128"/>
      <c r="C12" s="128"/>
      <c r="D12" s="128"/>
    </row>
    <row r="13" spans="1:4" x14ac:dyDescent="0.25">
      <c r="A13" s="3" t="s">
        <v>201</v>
      </c>
      <c r="B13" s="126">
        <f>SUM(B14:B15)</f>
        <v>193017248.80000001</v>
      </c>
      <c r="C13" s="126">
        <f t="shared" ref="C13:D13" si="0">SUM(C14:C15)</f>
        <v>48586501.019999996</v>
      </c>
      <c r="D13" s="126">
        <f t="shared" si="0"/>
        <v>48059429.390000001</v>
      </c>
    </row>
    <row r="14" spans="1:4" x14ac:dyDescent="0.25">
      <c r="A14" s="46" t="s">
        <v>202</v>
      </c>
      <c r="B14" s="127">
        <v>140624108.83000001</v>
      </c>
      <c r="C14" s="127">
        <v>25026657.899999999</v>
      </c>
      <c r="D14" s="127">
        <v>24499586.27</v>
      </c>
    </row>
    <row r="15" spans="1:4" x14ac:dyDescent="0.25">
      <c r="A15" s="46" t="s">
        <v>203</v>
      </c>
      <c r="B15" s="127">
        <v>52393139.969999999</v>
      </c>
      <c r="C15" s="127">
        <v>23559843.120000001</v>
      </c>
      <c r="D15" s="127">
        <v>23559843.120000001</v>
      </c>
    </row>
    <row r="16" spans="1:4" x14ac:dyDescent="0.25">
      <c r="A16" s="37"/>
      <c r="B16" s="128"/>
      <c r="C16" s="128"/>
      <c r="D16" s="128"/>
    </row>
    <row r="17" spans="1:4" x14ac:dyDescent="0.25">
      <c r="A17" s="3" t="s">
        <v>204</v>
      </c>
      <c r="B17" s="129">
        <v>0</v>
      </c>
      <c r="C17" s="126">
        <f>C18+C19</f>
        <v>-23360156.530000001</v>
      </c>
      <c r="D17" s="126">
        <f>D18+D19</f>
        <v>-23360156.530000001</v>
      </c>
    </row>
    <row r="18" spans="1:4" x14ac:dyDescent="0.25">
      <c r="A18" s="46" t="s">
        <v>205</v>
      </c>
      <c r="B18" s="130">
        <v>0</v>
      </c>
      <c r="C18" s="127">
        <v>-7115482.2999999998</v>
      </c>
      <c r="D18" s="127">
        <v>-7115482.2999999998</v>
      </c>
    </row>
    <row r="19" spans="1:4" x14ac:dyDescent="0.25">
      <c r="A19" s="46" t="s">
        <v>206</v>
      </c>
      <c r="B19" s="130">
        <v>0</v>
      </c>
      <c r="C19" s="127">
        <v>-16244674.23</v>
      </c>
      <c r="D19" s="131">
        <v>-16244674.23</v>
      </c>
    </row>
    <row r="20" spans="1:4" x14ac:dyDescent="0.25">
      <c r="A20" s="37"/>
      <c r="B20" s="128"/>
      <c r="C20" s="128"/>
      <c r="D20" s="128"/>
    </row>
    <row r="21" spans="1:4" x14ac:dyDescent="0.25">
      <c r="A21" s="3" t="s">
        <v>207</v>
      </c>
      <c r="B21" s="126">
        <f>B8-B13+B17</f>
        <v>0</v>
      </c>
      <c r="C21" s="126">
        <f>C8-C13+C17</f>
        <v>-18324862.419999994</v>
      </c>
      <c r="D21" s="126">
        <f>D8-D13+D17</f>
        <v>-17797790.789999999</v>
      </c>
    </row>
    <row r="22" spans="1:4" x14ac:dyDescent="0.25">
      <c r="A22" s="3"/>
      <c r="B22" s="128"/>
      <c r="C22" s="128"/>
      <c r="D22" s="128"/>
    </row>
    <row r="23" spans="1:4" x14ac:dyDescent="0.25">
      <c r="A23" s="3" t="s">
        <v>208</v>
      </c>
      <c r="B23" s="126">
        <f>B21-B11</f>
        <v>0</v>
      </c>
      <c r="C23" s="126">
        <f>C21-C11</f>
        <v>-18324862.419999994</v>
      </c>
      <c r="D23" s="126">
        <f>D21-D11</f>
        <v>-17797790.789999999</v>
      </c>
    </row>
    <row r="24" spans="1:4" x14ac:dyDescent="0.25">
      <c r="A24" s="3"/>
      <c r="B24" s="132"/>
      <c r="C24" s="132"/>
      <c r="D24" s="132"/>
    </row>
    <row r="25" spans="1:4" x14ac:dyDescent="0.25">
      <c r="A25" s="14" t="s">
        <v>209</v>
      </c>
      <c r="B25" s="126">
        <f>B23-B17</f>
        <v>0</v>
      </c>
      <c r="C25" s="126">
        <f>C23-C17</f>
        <v>5035294.1100000069</v>
      </c>
      <c r="D25" s="126">
        <f>D23-D17</f>
        <v>5562365.7400000021</v>
      </c>
    </row>
    <row r="26" spans="1:4" x14ac:dyDescent="0.25">
      <c r="A26" s="15"/>
      <c r="B26" s="133"/>
      <c r="C26" s="133"/>
      <c r="D26" s="133"/>
    </row>
    <row r="27" spans="1:4" x14ac:dyDescent="0.25">
      <c r="A27" s="49"/>
    </row>
    <row r="28" spans="1:4" x14ac:dyDescent="0.25">
      <c r="A28" s="13" t="s">
        <v>210</v>
      </c>
      <c r="B28" s="6" t="s">
        <v>211</v>
      </c>
      <c r="C28" s="6" t="s">
        <v>195</v>
      </c>
      <c r="D28" s="6" t="s">
        <v>212</v>
      </c>
    </row>
    <row r="29" spans="1:4" x14ac:dyDescent="0.25">
      <c r="A29" s="3" t="s">
        <v>213</v>
      </c>
      <c r="B29" s="123">
        <f>SUM(B30:B31)</f>
        <v>0</v>
      </c>
      <c r="C29" s="123">
        <f>SUM(C30:C31)</f>
        <v>0</v>
      </c>
      <c r="D29" s="123">
        <f>SUM(D30:D31)</f>
        <v>0</v>
      </c>
    </row>
    <row r="30" spans="1:4" x14ac:dyDescent="0.25">
      <c r="A30" s="46" t="s">
        <v>214</v>
      </c>
      <c r="B30" s="134">
        <v>0</v>
      </c>
      <c r="C30" s="134">
        <v>0</v>
      </c>
      <c r="D30" s="134">
        <v>0</v>
      </c>
    </row>
    <row r="31" spans="1:4" x14ac:dyDescent="0.25">
      <c r="A31" s="46" t="s">
        <v>215</v>
      </c>
      <c r="B31" s="134">
        <v>0</v>
      </c>
      <c r="C31" s="134">
        <v>0</v>
      </c>
      <c r="D31" s="134">
        <v>0</v>
      </c>
    </row>
    <row r="32" spans="1:4" x14ac:dyDescent="0.25">
      <c r="A32" s="36"/>
      <c r="B32" s="125"/>
      <c r="C32" s="125"/>
      <c r="D32" s="125"/>
    </row>
    <row r="33" spans="1:4" ht="14.45" customHeight="1" x14ac:dyDescent="0.25">
      <c r="A33" s="3" t="s">
        <v>216</v>
      </c>
      <c r="B33" s="123">
        <f>B25+B29</f>
        <v>0</v>
      </c>
      <c r="C33" s="123">
        <f>C25+C29</f>
        <v>5035294.1100000069</v>
      </c>
      <c r="D33" s="123">
        <f>D25+D29</f>
        <v>5562365.7400000021</v>
      </c>
    </row>
    <row r="34" spans="1:4" ht="14.45" customHeight="1" x14ac:dyDescent="0.25">
      <c r="A34" s="44"/>
      <c r="B34" s="135"/>
      <c r="C34" s="135"/>
      <c r="D34" s="135"/>
    </row>
    <row r="35" spans="1:4" ht="14.45" customHeight="1" x14ac:dyDescent="0.25">
      <c r="A35" s="49"/>
    </row>
    <row r="36" spans="1:4" ht="14.45" customHeight="1" x14ac:dyDescent="0.25">
      <c r="A36" s="13" t="s">
        <v>210</v>
      </c>
      <c r="B36" s="6" t="s">
        <v>217</v>
      </c>
      <c r="C36" s="6" t="s">
        <v>195</v>
      </c>
      <c r="D36" s="6" t="s">
        <v>196</v>
      </c>
    </row>
    <row r="37" spans="1:4" ht="14.45" customHeight="1" x14ac:dyDescent="0.25">
      <c r="A37" s="3" t="s">
        <v>218</v>
      </c>
      <c r="B37" s="123">
        <f>SUM(B38:B39)</f>
        <v>0</v>
      </c>
      <c r="C37" s="123">
        <f>SUM(C38:C39)</f>
        <v>0</v>
      </c>
      <c r="D37" s="123">
        <f>SUM(D38:D39)</f>
        <v>0</v>
      </c>
    </row>
    <row r="38" spans="1:4" x14ac:dyDescent="0.25">
      <c r="A38" s="46" t="s">
        <v>219</v>
      </c>
      <c r="B38" s="134">
        <v>0</v>
      </c>
      <c r="C38" s="134">
        <v>0</v>
      </c>
      <c r="D38" s="134">
        <v>0</v>
      </c>
    </row>
    <row r="39" spans="1:4" x14ac:dyDescent="0.25">
      <c r="A39" s="46" t="s">
        <v>220</v>
      </c>
      <c r="B39" s="134">
        <v>0</v>
      </c>
      <c r="C39" s="134">
        <v>0</v>
      </c>
      <c r="D39" s="134">
        <v>0</v>
      </c>
    </row>
    <row r="40" spans="1:4" x14ac:dyDescent="0.25">
      <c r="A40" s="3" t="s">
        <v>221</v>
      </c>
      <c r="B40" s="123">
        <f>SUM(B41:B42)</f>
        <v>0</v>
      </c>
      <c r="C40" s="123">
        <f>SUM(C41:C42)</f>
        <v>0</v>
      </c>
      <c r="D40" s="123">
        <f>SUM(D41:D42)</f>
        <v>0</v>
      </c>
    </row>
    <row r="41" spans="1:4" x14ac:dyDescent="0.25">
      <c r="A41" s="46" t="s">
        <v>222</v>
      </c>
      <c r="B41" s="134">
        <v>0</v>
      </c>
      <c r="C41" s="134">
        <v>0</v>
      </c>
      <c r="D41" s="134">
        <v>0</v>
      </c>
    </row>
    <row r="42" spans="1:4" x14ac:dyDescent="0.25">
      <c r="A42" s="46" t="s">
        <v>223</v>
      </c>
      <c r="B42" s="134">
        <v>0</v>
      </c>
      <c r="C42" s="134">
        <v>0</v>
      </c>
      <c r="D42" s="134">
        <v>0</v>
      </c>
    </row>
    <row r="43" spans="1:4" x14ac:dyDescent="0.25">
      <c r="A43" s="36"/>
      <c r="B43" s="125"/>
      <c r="C43" s="125"/>
      <c r="D43" s="125"/>
    </row>
    <row r="44" spans="1:4" x14ac:dyDescent="0.25">
      <c r="A44" s="3" t="s">
        <v>224</v>
      </c>
      <c r="B44" s="123">
        <f>B37-B40</f>
        <v>0</v>
      </c>
      <c r="C44" s="123">
        <f>C37-C40</f>
        <v>0</v>
      </c>
      <c r="D44" s="123">
        <f>D37-D40</f>
        <v>0</v>
      </c>
    </row>
    <row r="45" spans="1:4" x14ac:dyDescent="0.25">
      <c r="A45" s="16"/>
      <c r="B45" s="136"/>
      <c r="C45" s="136"/>
      <c r="D45" s="136"/>
    </row>
    <row r="47" spans="1:4" ht="30" x14ac:dyDescent="0.25">
      <c r="A47" s="13" t="s">
        <v>210</v>
      </c>
      <c r="B47" s="6" t="s">
        <v>217</v>
      </c>
      <c r="C47" s="6" t="s">
        <v>195</v>
      </c>
      <c r="D47" s="6" t="s">
        <v>196</v>
      </c>
    </row>
    <row r="48" spans="1:4" x14ac:dyDescent="0.25">
      <c r="A48" s="72" t="s">
        <v>225</v>
      </c>
      <c r="B48" s="137">
        <v>140624108.83000001</v>
      </c>
      <c r="C48" s="137">
        <v>37290027.590000004</v>
      </c>
      <c r="D48" s="137">
        <v>37290027.590000004</v>
      </c>
    </row>
    <row r="49" spans="1:4" x14ac:dyDescent="0.25">
      <c r="A49" s="17" t="s">
        <v>226</v>
      </c>
      <c r="B49" s="123">
        <f>B50-B51</f>
        <v>0</v>
      </c>
      <c r="C49" s="123">
        <f>C50-C51</f>
        <v>0</v>
      </c>
      <c r="D49" s="123">
        <f>D50-D51</f>
        <v>0</v>
      </c>
    </row>
    <row r="50" spans="1:4" x14ac:dyDescent="0.25">
      <c r="A50" s="73" t="s">
        <v>219</v>
      </c>
      <c r="B50" s="134">
        <v>0</v>
      </c>
      <c r="C50" s="134">
        <v>0</v>
      </c>
      <c r="D50" s="134">
        <v>0</v>
      </c>
    </row>
    <row r="51" spans="1:4" x14ac:dyDescent="0.25">
      <c r="A51" s="73" t="s">
        <v>222</v>
      </c>
      <c r="B51" s="134">
        <v>0</v>
      </c>
      <c r="C51" s="134">
        <v>0</v>
      </c>
      <c r="D51" s="134">
        <v>0</v>
      </c>
    </row>
    <row r="52" spans="1:4" x14ac:dyDescent="0.25">
      <c r="A52" s="36"/>
      <c r="B52" s="125"/>
      <c r="C52" s="125"/>
      <c r="D52" s="125"/>
    </row>
    <row r="53" spans="1:4" x14ac:dyDescent="0.25">
      <c r="A53" s="46" t="s">
        <v>202</v>
      </c>
      <c r="B53" s="134">
        <v>140624108.83000001</v>
      </c>
      <c r="C53" s="134">
        <v>25026657.899999999</v>
      </c>
      <c r="D53" s="134">
        <v>24499586.27</v>
      </c>
    </row>
    <row r="54" spans="1:4" x14ac:dyDescent="0.25">
      <c r="A54" s="36"/>
      <c r="B54" s="125"/>
      <c r="C54" s="125"/>
      <c r="D54" s="125"/>
    </row>
    <row r="55" spans="1:4" x14ac:dyDescent="0.25">
      <c r="A55" s="46" t="s">
        <v>205</v>
      </c>
      <c r="B55" s="138"/>
      <c r="C55" s="134">
        <v>-7115482.2999999998</v>
      </c>
      <c r="D55" s="134">
        <v>-7115482.2999999998</v>
      </c>
    </row>
    <row r="56" spans="1:4" x14ac:dyDescent="0.25">
      <c r="A56" s="36"/>
      <c r="B56" s="125"/>
      <c r="C56" s="125"/>
      <c r="D56" s="125"/>
    </row>
    <row r="57" spans="1:4" x14ac:dyDescent="0.25">
      <c r="A57" s="14" t="s">
        <v>227</v>
      </c>
      <c r="B57" s="123">
        <f>B48+B49-B53-B55</f>
        <v>0</v>
      </c>
      <c r="C57" s="123">
        <f>C48+C49-C53+C55</f>
        <v>5147887.3900000053</v>
      </c>
      <c r="D57" s="123">
        <f>D48+D49-D53+D55</f>
        <v>5674959.0200000042</v>
      </c>
    </row>
    <row r="58" spans="1:4" x14ac:dyDescent="0.25">
      <c r="A58" s="18"/>
      <c r="B58" s="139"/>
      <c r="C58" s="139"/>
      <c r="D58" s="139"/>
    </row>
    <row r="59" spans="1:4" x14ac:dyDescent="0.25">
      <c r="A59" s="14" t="s">
        <v>228</v>
      </c>
      <c r="B59" s="123">
        <f>B57-B49</f>
        <v>0</v>
      </c>
      <c r="C59" s="123">
        <f>C57-C49</f>
        <v>5147887.3900000053</v>
      </c>
      <c r="D59" s="123">
        <f>D57-D49</f>
        <v>5674959.0200000042</v>
      </c>
    </row>
    <row r="60" spans="1:4" x14ac:dyDescent="0.25">
      <c r="A60" s="44"/>
      <c r="B60" s="136"/>
      <c r="C60" s="136"/>
      <c r="D60" s="136"/>
    </row>
    <row r="62" spans="1:4" ht="30" x14ac:dyDescent="0.25">
      <c r="A62" s="13" t="s">
        <v>210</v>
      </c>
      <c r="B62" s="6" t="s">
        <v>217</v>
      </c>
      <c r="C62" s="6" t="s">
        <v>195</v>
      </c>
      <c r="D62" s="6" t="s">
        <v>196</v>
      </c>
    </row>
    <row r="63" spans="1:4" x14ac:dyDescent="0.25">
      <c r="A63" s="72" t="s">
        <v>199</v>
      </c>
      <c r="B63" s="74">
        <v>52393139.969999999</v>
      </c>
      <c r="C63" s="74">
        <v>16331767.539999999</v>
      </c>
      <c r="D63" s="74">
        <v>16331767.539999999</v>
      </c>
    </row>
    <row r="64" spans="1:4" ht="30" x14ac:dyDescent="0.25">
      <c r="A64" s="17" t="s">
        <v>229</v>
      </c>
      <c r="B64" s="126">
        <f>B65-B66</f>
        <v>0</v>
      </c>
      <c r="C64" s="126">
        <f>C65-C66</f>
        <v>0</v>
      </c>
      <c r="D64" s="126">
        <f>D65-D66</f>
        <v>0</v>
      </c>
    </row>
    <row r="65" spans="1:4" x14ac:dyDescent="0.25">
      <c r="A65" s="73" t="s">
        <v>220</v>
      </c>
      <c r="B65" s="127">
        <v>0</v>
      </c>
      <c r="C65" s="127">
        <v>0</v>
      </c>
      <c r="D65" s="127">
        <v>0</v>
      </c>
    </row>
    <row r="66" spans="1:4" x14ac:dyDescent="0.25">
      <c r="A66" s="73" t="s">
        <v>223</v>
      </c>
      <c r="B66" s="127">
        <v>0</v>
      </c>
      <c r="C66" s="127">
        <v>0</v>
      </c>
      <c r="D66" s="127">
        <v>0</v>
      </c>
    </row>
    <row r="67" spans="1:4" x14ac:dyDescent="0.25">
      <c r="A67" s="36"/>
      <c r="B67" s="128"/>
      <c r="C67" s="128"/>
      <c r="D67" s="128"/>
    </row>
    <row r="68" spans="1:4" x14ac:dyDescent="0.25">
      <c r="A68" s="46" t="s">
        <v>230</v>
      </c>
      <c r="B68" s="127">
        <v>52393139.969999999</v>
      </c>
      <c r="C68" s="127">
        <v>23559843.120000001</v>
      </c>
      <c r="D68" s="127">
        <v>23559843.120000001</v>
      </c>
    </row>
    <row r="69" spans="1:4" x14ac:dyDescent="0.25">
      <c r="A69" s="36"/>
      <c r="B69" s="128"/>
      <c r="C69" s="128"/>
      <c r="D69" s="128"/>
    </row>
    <row r="70" spans="1:4" x14ac:dyDescent="0.25">
      <c r="A70" s="46" t="s">
        <v>206</v>
      </c>
      <c r="B70" s="140">
        <v>0</v>
      </c>
      <c r="C70" s="127">
        <v>-16244674.23</v>
      </c>
      <c r="D70" s="127">
        <v>-16244674.23</v>
      </c>
    </row>
    <row r="71" spans="1:4" x14ac:dyDescent="0.25">
      <c r="A71" s="36"/>
      <c r="B71" s="128"/>
      <c r="C71" s="128"/>
      <c r="D71" s="128"/>
    </row>
    <row r="72" spans="1:4" x14ac:dyDescent="0.25">
      <c r="A72" s="14" t="s">
        <v>231</v>
      </c>
      <c r="B72" s="126">
        <f>B63+B64-B68+B70</f>
        <v>0</v>
      </c>
      <c r="C72" s="126">
        <f>C63+C64-C68+C70</f>
        <v>-23472749.810000002</v>
      </c>
      <c r="D72" s="126">
        <f>D63+D64-D68+D70</f>
        <v>-23472749.810000002</v>
      </c>
    </row>
    <row r="73" spans="1:4" x14ac:dyDescent="0.25">
      <c r="A73" s="36"/>
      <c r="B73" s="128"/>
      <c r="C73" s="128"/>
      <c r="D73" s="128"/>
    </row>
    <row r="74" spans="1:4" x14ac:dyDescent="0.25">
      <c r="A74" s="14" t="s">
        <v>232</v>
      </c>
      <c r="B74" s="126">
        <f>B72-B64</f>
        <v>0</v>
      </c>
      <c r="C74" s="126">
        <f>C72-C64</f>
        <v>-23472749.810000002</v>
      </c>
      <c r="D74" s="126">
        <f>D72-D64</f>
        <v>-23472749.810000002</v>
      </c>
    </row>
    <row r="75" spans="1:4" x14ac:dyDescent="0.25">
      <c r="A75" s="44"/>
      <c r="B75" s="141"/>
      <c r="C75" s="141"/>
      <c r="D75" s="141"/>
    </row>
    <row r="77" spans="1:4" x14ac:dyDescent="0.25">
      <c r="A77" t="s">
        <v>607</v>
      </c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scale="52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8"/>
  <sheetViews>
    <sheetView showGridLines="0" view="pageBreakPreview" topLeftCell="A43" zoomScale="60" zoomScaleNormal="76" workbookViewId="0">
      <selection activeCell="A78" sqref="A78:F78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71" t="s">
        <v>233</v>
      </c>
      <c r="B1" s="172"/>
      <c r="C1" s="172"/>
      <c r="D1" s="172"/>
      <c r="E1" s="172"/>
      <c r="F1" s="172"/>
      <c r="G1" s="173"/>
    </row>
    <row r="2" spans="1:7" x14ac:dyDescent="0.25">
      <c r="A2" s="122" t="s">
        <v>563</v>
      </c>
      <c r="B2" s="86"/>
      <c r="C2" s="86"/>
      <c r="D2" s="86"/>
      <c r="E2" s="86"/>
      <c r="F2" s="86"/>
      <c r="G2" s="87"/>
    </row>
    <row r="3" spans="1:7" x14ac:dyDescent="0.25">
      <c r="A3" s="88" t="s">
        <v>234</v>
      </c>
      <c r="B3" s="89"/>
      <c r="C3" s="89"/>
      <c r="D3" s="89"/>
      <c r="E3" s="89"/>
      <c r="F3" s="89"/>
      <c r="G3" s="90"/>
    </row>
    <row r="4" spans="1:7" x14ac:dyDescent="0.25">
      <c r="A4" s="88" t="str">
        <f>'Formato 3'!A4</f>
        <v>Del 1 de Enero al 31 de Marzo de 2023 (b)</v>
      </c>
      <c r="B4" s="89"/>
      <c r="C4" s="89"/>
      <c r="D4" s="89"/>
      <c r="E4" s="89"/>
      <c r="F4" s="89"/>
      <c r="G4" s="90"/>
    </row>
    <row r="5" spans="1:7" x14ac:dyDescent="0.25">
      <c r="A5" s="91" t="s">
        <v>4</v>
      </c>
      <c r="B5" s="92"/>
      <c r="C5" s="92"/>
      <c r="D5" s="92"/>
      <c r="E5" s="92"/>
      <c r="F5" s="92"/>
      <c r="G5" s="93"/>
    </row>
    <row r="6" spans="1:7" ht="41.45" customHeight="1" x14ac:dyDescent="0.25">
      <c r="A6" s="174" t="s">
        <v>235</v>
      </c>
      <c r="B6" s="176" t="s">
        <v>236</v>
      </c>
      <c r="C6" s="176"/>
      <c r="D6" s="176"/>
      <c r="E6" s="176"/>
      <c r="F6" s="176"/>
      <c r="G6" s="176" t="s">
        <v>237</v>
      </c>
    </row>
    <row r="7" spans="1:7" ht="30" x14ac:dyDescent="0.25">
      <c r="A7" s="175"/>
      <c r="B7" s="19" t="s">
        <v>238</v>
      </c>
      <c r="C7" s="6" t="s">
        <v>239</v>
      </c>
      <c r="D7" s="19" t="s">
        <v>240</v>
      </c>
      <c r="E7" s="19" t="s">
        <v>195</v>
      </c>
      <c r="F7" s="19" t="s">
        <v>241</v>
      </c>
      <c r="G7" s="176"/>
    </row>
    <row r="8" spans="1:7" x14ac:dyDescent="0.25">
      <c r="A8" s="20" t="s">
        <v>242</v>
      </c>
      <c r="B8" s="128"/>
      <c r="C8" s="128"/>
      <c r="D8" s="128"/>
      <c r="E8" s="128"/>
      <c r="F8" s="128"/>
      <c r="G8" s="128"/>
    </row>
    <row r="9" spans="1:7" x14ac:dyDescent="0.25">
      <c r="A9" s="46" t="s">
        <v>243</v>
      </c>
      <c r="B9" s="134">
        <v>11868750</v>
      </c>
      <c r="C9" s="134">
        <v>0</v>
      </c>
      <c r="D9" s="124">
        <f>B9+C9</f>
        <v>11868750</v>
      </c>
      <c r="E9" s="134">
        <v>9506113.3000000007</v>
      </c>
      <c r="F9" s="134">
        <v>9506113.3000000007</v>
      </c>
      <c r="G9" s="124">
        <f>F9-B9</f>
        <v>-2362636.6999999993</v>
      </c>
    </row>
    <row r="10" spans="1:7" x14ac:dyDescent="0.25">
      <c r="A10" s="46" t="s">
        <v>244</v>
      </c>
      <c r="B10" s="134">
        <v>0</v>
      </c>
      <c r="C10" s="134">
        <v>0</v>
      </c>
      <c r="D10" s="124">
        <f t="shared" ref="D10:D15" si="0">B10+C10</f>
        <v>0</v>
      </c>
      <c r="E10" s="134">
        <v>0</v>
      </c>
      <c r="F10" s="134">
        <v>0</v>
      </c>
      <c r="G10" s="124">
        <f t="shared" ref="G10:G39" si="1">F10-B10</f>
        <v>0</v>
      </c>
    </row>
    <row r="11" spans="1:7" x14ac:dyDescent="0.25">
      <c r="A11" s="46" t="s">
        <v>245</v>
      </c>
      <c r="B11" s="134">
        <v>1000000</v>
      </c>
      <c r="C11" s="134">
        <v>0</v>
      </c>
      <c r="D11" s="124">
        <f t="shared" si="0"/>
        <v>1000000</v>
      </c>
      <c r="E11" s="134">
        <v>0</v>
      </c>
      <c r="F11" s="134">
        <v>0</v>
      </c>
      <c r="G11" s="124">
        <f t="shared" si="1"/>
        <v>-1000000</v>
      </c>
    </row>
    <row r="12" spans="1:7" x14ac:dyDescent="0.25">
      <c r="A12" s="46" t="s">
        <v>246</v>
      </c>
      <c r="B12" s="134">
        <v>6663500</v>
      </c>
      <c r="C12" s="134">
        <v>0</v>
      </c>
      <c r="D12" s="124">
        <f t="shared" si="0"/>
        <v>6663500</v>
      </c>
      <c r="E12" s="134">
        <v>574341.15</v>
      </c>
      <c r="F12" s="134">
        <v>574341.15</v>
      </c>
      <c r="G12" s="124">
        <f t="shared" si="1"/>
        <v>-6089158.8499999996</v>
      </c>
    </row>
    <row r="13" spans="1:7" x14ac:dyDescent="0.25">
      <c r="A13" s="46" t="s">
        <v>247</v>
      </c>
      <c r="B13" s="134">
        <v>3142250</v>
      </c>
      <c r="C13" s="134">
        <v>0</v>
      </c>
      <c r="D13" s="124">
        <f t="shared" si="0"/>
        <v>3142250</v>
      </c>
      <c r="E13" s="134">
        <v>565698.21</v>
      </c>
      <c r="F13" s="134">
        <v>565698.21</v>
      </c>
      <c r="G13" s="124">
        <f t="shared" si="1"/>
        <v>-2576551.79</v>
      </c>
    </row>
    <row r="14" spans="1:7" x14ac:dyDescent="0.25">
      <c r="A14" s="46" t="s">
        <v>248</v>
      </c>
      <c r="B14" s="134">
        <v>2191750</v>
      </c>
      <c r="C14" s="134">
        <v>0</v>
      </c>
      <c r="D14" s="124">
        <f t="shared" si="0"/>
        <v>2191750</v>
      </c>
      <c r="E14" s="134">
        <v>291938.15000000002</v>
      </c>
      <c r="F14" s="134">
        <v>291938.15000000002</v>
      </c>
      <c r="G14" s="124">
        <f t="shared" si="1"/>
        <v>-1899811.85</v>
      </c>
    </row>
    <row r="15" spans="1:7" x14ac:dyDescent="0.25">
      <c r="A15" s="46" t="s">
        <v>249</v>
      </c>
      <c r="B15" s="134">
        <v>0</v>
      </c>
      <c r="C15" s="134">
        <v>0</v>
      </c>
      <c r="D15" s="124">
        <f t="shared" si="0"/>
        <v>0</v>
      </c>
      <c r="E15" s="134">
        <v>0</v>
      </c>
      <c r="F15" s="134">
        <v>0</v>
      </c>
      <c r="G15" s="124">
        <f t="shared" si="1"/>
        <v>0</v>
      </c>
    </row>
    <row r="16" spans="1:7" x14ac:dyDescent="0.25">
      <c r="A16" s="71" t="s">
        <v>250</v>
      </c>
      <c r="B16" s="124">
        <f t="shared" ref="B16:F16" si="2">SUM(B17:B27)</f>
        <v>102956595.34</v>
      </c>
      <c r="C16" s="124">
        <f t="shared" si="2"/>
        <v>-1.1641532182693481E-10</v>
      </c>
      <c r="D16" s="124">
        <f t="shared" si="2"/>
        <v>102956595.34</v>
      </c>
      <c r="E16" s="124">
        <f t="shared" si="2"/>
        <v>25506810.170000002</v>
      </c>
      <c r="F16" s="124">
        <f t="shared" si="2"/>
        <v>25506810.170000002</v>
      </c>
      <c r="G16" s="124">
        <f t="shared" si="1"/>
        <v>-77449785.170000002</v>
      </c>
    </row>
    <row r="17" spans="1:7" x14ac:dyDescent="0.25">
      <c r="A17" s="63" t="s">
        <v>251</v>
      </c>
      <c r="B17" s="134">
        <v>55931434.68</v>
      </c>
      <c r="C17" s="134">
        <v>-625938.68000000005</v>
      </c>
      <c r="D17" s="124">
        <f t="shared" ref="D17:D27" si="3">B17+C17</f>
        <v>55305496</v>
      </c>
      <c r="E17" s="134">
        <v>13065754.439999999</v>
      </c>
      <c r="F17" s="134">
        <v>13065754.439999999</v>
      </c>
      <c r="G17" s="124">
        <f t="shared" si="1"/>
        <v>-42865680.240000002</v>
      </c>
    </row>
    <row r="18" spans="1:7" x14ac:dyDescent="0.25">
      <c r="A18" s="63" t="s">
        <v>252</v>
      </c>
      <c r="B18" s="134">
        <v>34911298.439999998</v>
      </c>
      <c r="C18" s="134">
        <v>1410869.74</v>
      </c>
      <c r="D18" s="124">
        <f t="shared" si="3"/>
        <v>36322168.18</v>
      </c>
      <c r="E18" s="134">
        <v>8843465.4800000004</v>
      </c>
      <c r="F18" s="134">
        <v>8843465.4800000004</v>
      </c>
      <c r="G18" s="124">
        <f t="shared" si="1"/>
        <v>-26067832.959999997</v>
      </c>
    </row>
    <row r="19" spans="1:7" x14ac:dyDescent="0.25">
      <c r="A19" s="63" t="s">
        <v>253</v>
      </c>
      <c r="B19" s="134">
        <v>3359744.16</v>
      </c>
      <c r="C19" s="134">
        <v>0</v>
      </c>
      <c r="D19" s="124">
        <f t="shared" si="3"/>
        <v>3359744.16</v>
      </c>
      <c r="E19" s="134">
        <v>1233387.25</v>
      </c>
      <c r="F19" s="134">
        <v>1233387.25</v>
      </c>
      <c r="G19" s="124">
        <f t="shared" si="1"/>
        <v>-2126356.91</v>
      </c>
    </row>
    <row r="20" spans="1:7" x14ac:dyDescent="0.25">
      <c r="A20" s="63" t="s">
        <v>254</v>
      </c>
      <c r="B20" s="124"/>
      <c r="C20" s="124"/>
      <c r="D20" s="124">
        <f t="shared" si="3"/>
        <v>0</v>
      </c>
      <c r="E20" s="124"/>
      <c r="F20" s="124"/>
      <c r="G20" s="124">
        <f t="shared" si="1"/>
        <v>0</v>
      </c>
    </row>
    <row r="21" spans="1:7" x14ac:dyDescent="0.25">
      <c r="A21" s="63" t="s">
        <v>255</v>
      </c>
      <c r="B21" s="124"/>
      <c r="C21" s="124"/>
      <c r="D21" s="124">
        <f t="shared" si="3"/>
        <v>0</v>
      </c>
      <c r="E21" s="124"/>
      <c r="F21" s="124"/>
      <c r="G21" s="124">
        <f t="shared" si="1"/>
        <v>0</v>
      </c>
    </row>
    <row r="22" spans="1:7" x14ac:dyDescent="0.25">
      <c r="A22" s="63" t="s">
        <v>256</v>
      </c>
      <c r="B22" s="134">
        <v>3391131.78</v>
      </c>
      <c r="C22" s="134">
        <v>-390969.78</v>
      </c>
      <c r="D22" s="124">
        <f t="shared" si="3"/>
        <v>3000162</v>
      </c>
      <c r="E22" s="134">
        <v>0</v>
      </c>
      <c r="F22" s="134">
        <v>0</v>
      </c>
      <c r="G22" s="124">
        <f t="shared" si="1"/>
        <v>-3391131.78</v>
      </c>
    </row>
    <row r="23" spans="1:7" x14ac:dyDescent="0.25">
      <c r="A23" s="63" t="s">
        <v>257</v>
      </c>
      <c r="B23" s="124"/>
      <c r="C23" s="124"/>
      <c r="D23" s="124">
        <f t="shared" si="3"/>
        <v>0</v>
      </c>
      <c r="E23" s="124"/>
      <c r="F23" s="124"/>
      <c r="G23" s="124">
        <f t="shared" si="1"/>
        <v>0</v>
      </c>
    </row>
    <row r="24" spans="1:7" x14ac:dyDescent="0.25">
      <c r="A24" s="63" t="s">
        <v>258</v>
      </c>
      <c r="B24" s="124"/>
      <c r="C24" s="124"/>
      <c r="D24" s="124">
        <f t="shared" si="3"/>
        <v>0</v>
      </c>
      <c r="E24" s="124"/>
      <c r="F24" s="124"/>
      <c r="G24" s="124">
        <f t="shared" si="1"/>
        <v>0</v>
      </c>
    </row>
    <row r="25" spans="1:7" x14ac:dyDescent="0.25">
      <c r="A25" s="63" t="s">
        <v>259</v>
      </c>
      <c r="B25" s="134">
        <v>1362986.28</v>
      </c>
      <c r="C25" s="134">
        <v>-393961.28</v>
      </c>
      <c r="D25" s="124">
        <f t="shared" si="3"/>
        <v>969025</v>
      </c>
      <c r="E25" s="134">
        <v>883664</v>
      </c>
      <c r="F25" s="134">
        <v>883664</v>
      </c>
      <c r="G25" s="124">
        <f t="shared" si="1"/>
        <v>-479322.28</v>
      </c>
    </row>
    <row r="26" spans="1:7" x14ac:dyDescent="0.25">
      <c r="A26" s="63" t="s">
        <v>260</v>
      </c>
      <c r="B26" s="134">
        <v>4000000</v>
      </c>
      <c r="C26" s="134">
        <v>0</v>
      </c>
      <c r="D26" s="124">
        <f t="shared" si="3"/>
        <v>4000000</v>
      </c>
      <c r="E26" s="134">
        <v>1480539</v>
      </c>
      <c r="F26" s="134">
        <v>1480539</v>
      </c>
      <c r="G26" s="124">
        <f t="shared" si="1"/>
        <v>-2519461</v>
      </c>
    </row>
    <row r="27" spans="1:7" x14ac:dyDescent="0.25">
      <c r="A27" s="63" t="s">
        <v>261</v>
      </c>
      <c r="B27" s="134">
        <v>0</v>
      </c>
      <c r="C27" s="134">
        <v>0</v>
      </c>
      <c r="D27" s="124">
        <f t="shared" si="3"/>
        <v>0</v>
      </c>
      <c r="E27" s="134">
        <v>0</v>
      </c>
      <c r="F27" s="134">
        <v>0</v>
      </c>
      <c r="G27" s="124">
        <f t="shared" si="1"/>
        <v>0</v>
      </c>
    </row>
    <row r="28" spans="1:7" x14ac:dyDescent="0.25">
      <c r="A28" s="46" t="s">
        <v>262</v>
      </c>
      <c r="B28" s="124">
        <f>SUM(B29:B33)</f>
        <v>1238652</v>
      </c>
      <c r="C28" s="124">
        <f t="shared" ref="C28:F28" si="4">SUM(C29:C33)</f>
        <v>0</v>
      </c>
      <c r="D28" s="124">
        <f t="shared" si="4"/>
        <v>1238652</v>
      </c>
      <c r="E28" s="124">
        <f t="shared" si="4"/>
        <v>744510.48</v>
      </c>
      <c r="F28" s="124">
        <f t="shared" si="4"/>
        <v>744510.48</v>
      </c>
      <c r="G28" s="124">
        <f t="shared" si="1"/>
        <v>-494141.52</v>
      </c>
    </row>
    <row r="29" spans="1:7" x14ac:dyDescent="0.25">
      <c r="A29" s="63" t="s">
        <v>263</v>
      </c>
      <c r="B29" s="134">
        <v>10286.76</v>
      </c>
      <c r="C29" s="134">
        <v>0</v>
      </c>
      <c r="D29" s="124">
        <f t="shared" ref="D29:D33" si="5">B29+C29</f>
        <v>10286.76</v>
      </c>
      <c r="E29" s="134">
        <v>1261.6300000000001</v>
      </c>
      <c r="F29" s="134">
        <v>1261.6300000000001</v>
      </c>
      <c r="G29" s="124">
        <f t="shared" si="1"/>
        <v>-9025.130000000001</v>
      </c>
    </row>
    <row r="30" spans="1:7" x14ac:dyDescent="0.25">
      <c r="A30" s="63" t="s">
        <v>264</v>
      </c>
      <c r="B30" s="134">
        <v>132893</v>
      </c>
      <c r="C30" s="134">
        <v>0</v>
      </c>
      <c r="D30" s="124">
        <f t="shared" si="5"/>
        <v>132893</v>
      </c>
      <c r="E30" s="134">
        <v>34530</v>
      </c>
      <c r="F30" s="134">
        <v>34530</v>
      </c>
      <c r="G30" s="124">
        <f t="shared" si="1"/>
        <v>-98363</v>
      </c>
    </row>
    <row r="31" spans="1:7" x14ac:dyDescent="0.25">
      <c r="A31" s="63" t="s">
        <v>265</v>
      </c>
      <c r="B31" s="134">
        <v>692160</v>
      </c>
      <c r="C31" s="134">
        <v>0</v>
      </c>
      <c r="D31" s="124">
        <f t="shared" si="5"/>
        <v>692160</v>
      </c>
      <c r="E31" s="134">
        <v>281852.82</v>
      </c>
      <c r="F31" s="134">
        <v>281852.82</v>
      </c>
      <c r="G31" s="124">
        <f t="shared" si="1"/>
        <v>-410307.18</v>
      </c>
    </row>
    <row r="32" spans="1:7" x14ac:dyDescent="0.25">
      <c r="A32" s="63" t="s">
        <v>266</v>
      </c>
      <c r="B32" s="134">
        <v>120000</v>
      </c>
      <c r="C32" s="134">
        <v>0</v>
      </c>
      <c r="D32" s="124">
        <f t="shared" si="5"/>
        <v>120000</v>
      </c>
      <c r="E32" s="134">
        <v>0</v>
      </c>
      <c r="F32" s="134">
        <v>0</v>
      </c>
      <c r="G32" s="124">
        <f t="shared" si="1"/>
        <v>-120000</v>
      </c>
    </row>
    <row r="33" spans="1:7" ht="14.45" customHeight="1" x14ac:dyDescent="0.25">
      <c r="A33" s="63" t="s">
        <v>267</v>
      </c>
      <c r="B33" s="134">
        <v>283312.24</v>
      </c>
      <c r="C33" s="134">
        <v>0</v>
      </c>
      <c r="D33" s="124">
        <f t="shared" si="5"/>
        <v>283312.24</v>
      </c>
      <c r="E33" s="134">
        <v>426866.03</v>
      </c>
      <c r="F33" s="134">
        <v>426866.03</v>
      </c>
      <c r="G33" s="124">
        <f t="shared" si="1"/>
        <v>143553.79000000004</v>
      </c>
    </row>
    <row r="34" spans="1:7" ht="14.45" customHeight="1" x14ac:dyDescent="0.25">
      <c r="A34" s="46" t="s">
        <v>268</v>
      </c>
      <c r="B34" s="134">
        <v>13562611.49</v>
      </c>
      <c r="C34" s="134">
        <v>1576345</v>
      </c>
      <c r="D34" s="124">
        <f>B34+C34</f>
        <v>15138956.49</v>
      </c>
      <c r="E34" s="134">
        <v>710307.25</v>
      </c>
      <c r="F34" s="134">
        <v>710307.25</v>
      </c>
      <c r="G34" s="124">
        <f t="shared" si="1"/>
        <v>-12852304.24</v>
      </c>
    </row>
    <row r="35" spans="1:7" ht="14.45" customHeight="1" x14ac:dyDescent="0.25">
      <c r="A35" s="46" t="s">
        <v>269</v>
      </c>
      <c r="B35" s="124">
        <f>B36</f>
        <v>0</v>
      </c>
      <c r="C35" s="124">
        <f>C36</f>
        <v>0</v>
      </c>
      <c r="D35" s="124">
        <f>B35+C35</f>
        <v>0</v>
      </c>
      <c r="E35" s="124">
        <f>E36</f>
        <v>0</v>
      </c>
      <c r="F35" s="124">
        <f>F36</f>
        <v>0</v>
      </c>
      <c r="G35" s="124">
        <f t="shared" si="1"/>
        <v>0</v>
      </c>
    </row>
    <row r="36" spans="1:7" ht="14.45" customHeight="1" x14ac:dyDescent="0.25">
      <c r="A36" s="63" t="s">
        <v>270</v>
      </c>
      <c r="B36" s="134">
        <v>0</v>
      </c>
      <c r="C36" s="134">
        <v>0</v>
      </c>
      <c r="D36" s="124">
        <f>B36+C36</f>
        <v>0</v>
      </c>
      <c r="E36" s="134">
        <v>0</v>
      </c>
      <c r="F36" s="134">
        <v>0</v>
      </c>
      <c r="G36" s="124">
        <f t="shared" si="1"/>
        <v>0</v>
      </c>
    </row>
    <row r="37" spans="1:7" ht="14.45" customHeight="1" x14ac:dyDescent="0.25">
      <c r="A37" s="46" t="s">
        <v>271</v>
      </c>
      <c r="B37" s="124">
        <f>B38+B39</f>
        <v>0</v>
      </c>
      <c r="C37" s="124">
        <f t="shared" ref="C37:F37" si="6">C38+C39</f>
        <v>0</v>
      </c>
      <c r="D37" s="124">
        <f t="shared" si="6"/>
        <v>0</v>
      </c>
      <c r="E37" s="124">
        <f t="shared" si="6"/>
        <v>0</v>
      </c>
      <c r="F37" s="124">
        <f t="shared" si="6"/>
        <v>0</v>
      </c>
      <c r="G37" s="124">
        <f t="shared" si="1"/>
        <v>0</v>
      </c>
    </row>
    <row r="38" spans="1:7" x14ac:dyDescent="0.25">
      <c r="A38" s="63" t="s">
        <v>272</v>
      </c>
      <c r="B38" s="124"/>
      <c r="C38" s="124"/>
      <c r="D38" s="124">
        <f>B38+C38</f>
        <v>0</v>
      </c>
      <c r="E38" s="124"/>
      <c r="F38" s="124"/>
      <c r="G38" s="124">
        <f t="shared" si="1"/>
        <v>0</v>
      </c>
    </row>
    <row r="39" spans="1:7" x14ac:dyDescent="0.25">
      <c r="A39" s="63" t="s">
        <v>273</v>
      </c>
      <c r="B39" s="124"/>
      <c r="C39" s="124"/>
      <c r="D39" s="124">
        <f>B39+C39</f>
        <v>0</v>
      </c>
      <c r="E39" s="124"/>
      <c r="F39" s="124"/>
      <c r="G39" s="124">
        <f t="shared" si="1"/>
        <v>0</v>
      </c>
    </row>
    <row r="40" spans="1:7" x14ac:dyDescent="0.25">
      <c r="A40" s="36"/>
      <c r="B40" s="124"/>
      <c r="C40" s="124"/>
      <c r="D40" s="124"/>
      <c r="E40" s="124"/>
      <c r="F40" s="124"/>
      <c r="G40" s="124"/>
    </row>
    <row r="41" spans="1:7" x14ac:dyDescent="0.25">
      <c r="A41" s="3" t="s">
        <v>274</v>
      </c>
      <c r="B41" s="123">
        <f>B9+B10+B11+B12+B13+B14+B15+B16+B28++B34+B35+B37</f>
        <v>142624108.83000001</v>
      </c>
      <c r="C41" s="123">
        <f t="shared" ref="C41:G41" si="7">C9+C10+C11+C12+C13+C14+C15+C16+C28++C34+C35+C37</f>
        <v>1576345</v>
      </c>
      <c r="D41" s="123">
        <f t="shared" si="7"/>
        <v>144200453.83000001</v>
      </c>
      <c r="E41" s="123">
        <f t="shared" si="7"/>
        <v>37899718.710000001</v>
      </c>
      <c r="F41" s="123">
        <f t="shared" si="7"/>
        <v>37899718.710000001</v>
      </c>
      <c r="G41" s="123">
        <f t="shared" si="7"/>
        <v>-104724390.11999999</v>
      </c>
    </row>
    <row r="42" spans="1:7" x14ac:dyDescent="0.25">
      <c r="A42" s="3" t="s">
        <v>275</v>
      </c>
      <c r="B42" s="142"/>
      <c r="C42" s="142"/>
      <c r="D42" s="142"/>
      <c r="E42" s="142"/>
      <c r="F42" s="142"/>
      <c r="G42" s="123">
        <f>IF((F41-B41)&lt;0,0,(F41-B41))</f>
        <v>0</v>
      </c>
    </row>
    <row r="43" spans="1:7" x14ac:dyDescent="0.25">
      <c r="A43" s="36"/>
      <c r="B43" s="125"/>
      <c r="C43" s="125"/>
      <c r="D43" s="125"/>
      <c r="E43" s="125"/>
      <c r="F43" s="125"/>
      <c r="G43" s="125"/>
    </row>
    <row r="44" spans="1:7" x14ac:dyDescent="0.25">
      <c r="A44" s="3" t="s">
        <v>276</v>
      </c>
      <c r="B44" s="125"/>
      <c r="C44" s="125"/>
      <c r="D44" s="125"/>
      <c r="E44" s="125"/>
      <c r="F44" s="125"/>
      <c r="G44" s="125"/>
    </row>
    <row r="45" spans="1:7" x14ac:dyDescent="0.25">
      <c r="A45" s="46" t="s">
        <v>277</v>
      </c>
      <c r="B45" s="124">
        <f>SUM(B46:B53)</f>
        <v>50193139.969999999</v>
      </c>
      <c r="C45" s="124">
        <f t="shared" ref="C45:F45" si="8">SUM(C46:C53)</f>
        <v>5339870.03</v>
      </c>
      <c r="D45" s="124">
        <f t="shared" si="8"/>
        <v>55533010</v>
      </c>
      <c r="E45" s="124">
        <f t="shared" si="8"/>
        <v>15053548.34</v>
      </c>
      <c r="F45" s="124">
        <f t="shared" si="8"/>
        <v>15053548.34</v>
      </c>
      <c r="G45" s="124">
        <f>F45-B45</f>
        <v>-35139591.629999995</v>
      </c>
    </row>
    <row r="46" spans="1:7" x14ac:dyDescent="0.25">
      <c r="A46" s="64" t="s">
        <v>278</v>
      </c>
      <c r="B46" s="124"/>
      <c r="C46" s="124"/>
      <c r="D46" s="124">
        <f>B46+C46</f>
        <v>0</v>
      </c>
      <c r="E46" s="124"/>
      <c r="F46" s="124"/>
      <c r="G46" s="124">
        <f>F46-B46</f>
        <v>0</v>
      </c>
    </row>
    <row r="47" spans="1:7" x14ac:dyDescent="0.25">
      <c r="A47" s="64" t="s">
        <v>279</v>
      </c>
      <c r="B47" s="124"/>
      <c r="C47" s="124"/>
      <c r="D47" s="124">
        <f t="shared" ref="D47:D53" si="9">B47+C47</f>
        <v>0</v>
      </c>
      <c r="E47" s="124"/>
      <c r="F47" s="124"/>
      <c r="G47" s="124">
        <f t="shared" ref="G47:G48" si="10">F47-B47</f>
        <v>0</v>
      </c>
    </row>
    <row r="48" spans="1:7" x14ac:dyDescent="0.25">
      <c r="A48" s="64" t="s">
        <v>280</v>
      </c>
      <c r="B48" s="134">
        <v>21761326.670000002</v>
      </c>
      <c r="C48" s="134">
        <v>1833149.33</v>
      </c>
      <c r="D48" s="124">
        <f t="shared" si="9"/>
        <v>23594476</v>
      </c>
      <c r="E48" s="134">
        <v>7069382.6200000001</v>
      </c>
      <c r="F48" s="134">
        <v>7069382.6200000001</v>
      </c>
      <c r="G48" s="124">
        <f t="shared" si="10"/>
        <v>-14691944.050000001</v>
      </c>
    </row>
    <row r="49" spans="1:7" ht="30" x14ac:dyDescent="0.25">
      <c r="A49" s="64" t="s">
        <v>281</v>
      </c>
      <c r="B49" s="134">
        <v>28431813.300000001</v>
      </c>
      <c r="C49" s="134">
        <v>3506720.7</v>
      </c>
      <c r="D49" s="124">
        <f t="shared" si="9"/>
        <v>31938534</v>
      </c>
      <c r="E49" s="134">
        <v>7984165.7199999997</v>
      </c>
      <c r="F49" s="134">
        <v>7984165.7199999997</v>
      </c>
      <c r="G49" s="124">
        <f>F49-B49</f>
        <v>-20447647.580000002</v>
      </c>
    </row>
    <row r="50" spans="1:7" x14ac:dyDescent="0.25">
      <c r="A50" s="64" t="s">
        <v>282</v>
      </c>
      <c r="B50" s="124"/>
      <c r="C50" s="124"/>
      <c r="D50" s="124">
        <f t="shared" si="9"/>
        <v>0</v>
      </c>
      <c r="E50" s="124"/>
      <c r="F50" s="124"/>
      <c r="G50" s="124">
        <f t="shared" ref="G50:G63" si="11">F50-B50</f>
        <v>0</v>
      </c>
    </row>
    <row r="51" spans="1:7" x14ac:dyDescent="0.25">
      <c r="A51" s="64" t="s">
        <v>283</v>
      </c>
      <c r="B51" s="124"/>
      <c r="C51" s="124"/>
      <c r="D51" s="124">
        <f t="shared" si="9"/>
        <v>0</v>
      </c>
      <c r="E51" s="124"/>
      <c r="F51" s="124"/>
      <c r="G51" s="124">
        <f t="shared" si="11"/>
        <v>0</v>
      </c>
    </row>
    <row r="52" spans="1:7" ht="30" x14ac:dyDescent="0.25">
      <c r="A52" s="65" t="s">
        <v>284</v>
      </c>
      <c r="B52" s="124"/>
      <c r="C52" s="124"/>
      <c r="D52" s="124">
        <f t="shared" si="9"/>
        <v>0</v>
      </c>
      <c r="E52" s="124"/>
      <c r="F52" s="124"/>
      <c r="G52" s="124">
        <f t="shared" si="11"/>
        <v>0</v>
      </c>
    </row>
    <row r="53" spans="1:7" x14ac:dyDescent="0.25">
      <c r="A53" s="63" t="s">
        <v>285</v>
      </c>
      <c r="B53" s="124"/>
      <c r="C53" s="124"/>
      <c r="D53" s="124">
        <f t="shared" si="9"/>
        <v>0</v>
      </c>
      <c r="E53" s="124"/>
      <c r="F53" s="124"/>
      <c r="G53" s="124">
        <f t="shared" si="11"/>
        <v>0</v>
      </c>
    </row>
    <row r="54" spans="1:7" x14ac:dyDescent="0.25">
      <c r="A54" s="46" t="s">
        <v>286</v>
      </c>
      <c r="B54" s="124">
        <f>SUM(B55:B58)</f>
        <v>0</v>
      </c>
      <c r="C54" s="124">
        <f t="shared" ref="C54:F54" si="12">SUM(C55:C58)</f>
        <v>0</v>
      </c>
      <c r="D54" s="124">
        <f t="shared" si="12"/>
        <v>0</v>
      </c>
      <c r="E54" s="124">
        <f t="shared" si="12"/>
        <v>0</v>
      </c>
      <c r="F54" s="124">
        <f t="shared" si="12"/>
        <v>0</v>
      </c>
      <c r="G54" s="124">
        <f t="shared" si="11"/>
        <v>0</v>
      </c>
    </row>
    <row r="55" spans="1:7" x14ac:dyDescent="0.25">
      <c r="A55" s="65" t="s">
        <v>287</v>
      </c>
      <c r="B55" s="124"/>
      <c r="C55" s="124"/>
      <c r="D55" s="124">
        <f t="shared" ref="D55:D58" si="13">B55+C55</f>
        <v>0</v>
      </c>
      <c r="E55" s="124"/>
      <c r="F55" s="124"/>
      <c r="G55" s="124">
        <f t="shared" si="11"/>
        <v>0</v>
      </c>
    </row>
    <row r="56" spans="1:7" x14ac:dyDescent="0.25">
      <c r="A56" s="64" t="s">
        <v>288</v>
      </c>
      <c r="B56" s="124"/>
      <c r="C56" s="124"/>
      <c r="D56" s="124">
        <f t="shared" si="13"/>
        <v>0</v>
      </c>
      <c r="E56" s="124"/>
      <c r="F56" s="124"/>
      <c r="G56" s="124">
        <f t="shared" si="11"/>
        <v>0</v>
      </c>
    </row>
    <row r="57" spans="1:7" x14ac:dyDescent="0.25">
      <c r="A57" s="64" t="s">
        <v>289</v>
      </c>
      <c r="B57" s="124"/>
      <c r="C57" s="124"/>
      <c r="D57" s="124">
        <f t="shared" si="13"/>
        <v>0</v>
      </c>
      <c r="E57" s="124"/>
      <c r="F57" s="124"/>
      <c r="G57" s="124">
        <f t="shared" si="11"/>
        <v>0</v>
      </c>
    </row>
    <row r="58" spans="1:7" x14ac:dyDescent="0.25">
      <c r="A58" s="65" t="s">
        <v>290</v>
      </c>
      <c r="B58" s="134">
        <v>0</v>
      </c>
      <c r="C58" s="134">
        <v>0</v>
      </c>
      <c r="D58" s="124">
        <f t="shared" si="13"/>
        <v>0</v>
      </c>
      <c r="E58" s="134">
        <v>0</v>
      </c>
      <c r="F58" s="134">
        <v>0</v>
      </c>
      <c r="G58" s="124">
        <f t="shared" si="11"/>
        <v>0</v>
      </c>
    </row>
    <row r="59" spans="1:7" x14ac:dyDescent="0.25">
      <c r="A59" s="46" t="s">
        <v>291</v>
      </c>
      <c r="B59" s="124">
        <f>B60+B61</f>
        <v>0</v>
      </c>
      <c r="C59" s="124">
        <f t="shared" ref="C59:F59" si="14">C60+C61</f>
        <v>0</v>
      </c>
      <c r="D59" s="124">
        <f t="shared" si="14"/>
        <v>0</v>
      </c>
      <c r="E59" s="124">
        <f t="shared" si="14"/>
        <v>0</v>
      </c>
      <c r="F59" s="124">
        <f t="shared" si="14"/>
        <v>0</v>
      </c>
      <c r="G59" s="124">
        <f t="shared" si="11"/>
        <v>0</v>
      </c>
    </row>
    <row r="60" spans="1:7" x14ac:dyDescent="0.25">
      <c r="A60" s="64" t="s">
        <v>292</v>
      </c>
      <c r="B60" s="134">
        <v>0</v>
      </c>
      <c r="C60" s="134">
        <v>0</v>
      </c>
      <c r="D60" s="124">
        <f t="shared" ref="D60:D63" si="15">B60+C60</f>
        <v>0</v>
      </c>
      <c r="E60" s="134">
        <v>0</v>
      </c>
      <c r="F60" s="134">
        <v>0</v>
      </c>
      <c r="G60" s="124">
        <f t="shared" si="11"/>
        <v>0</v>
      </c>
    </row>
    <row r="61" spans="1:7" x14ac:dyDescent="0.25">
      <c r="A61" s="64" t="s">
        <v>293</v>
      </c>
      <c r="B61" s="134">
        <v>0</v>
      </c>
      <c r="C61" s="134">
        <v>0</v>
      </c>
      <c r="D61" s="124">
        <f t="shared" si="15"/>
        <v>0</v>
      </c>
      <c r="E61" s="134">
        <v>0</v>
      </c>
      <c r="F61" s="134">
        <v>0</v>
      </c>
      <c r="G61" s="124">
        <f t="shared" si="11"/>
        <v>0</v>
      </c>
    </row>
    <row r="62" spans="1:7" x14ac:dyDescent="0.25">
      <c r="A62" s="46" t="s">
        <v>294</v>
      </c>
      <c r="B62" s="134">
        <v>0</v>
      </c>
      <c r="C62" s="134">
        <v>0</v>
      </c>
      <c r="D62" s="124">
        <f t="shared" si="15"/>
        <v>0</v>
      </c>
      <c r="E62" s="134">
        <v>0</v>
      </c>
      <c r="F62" s="134">
        <v>0</v>
      </c>
      <c r="G62" s="124">
        <f t="shared" si="11"/>
        <v>0</v>
      </c>
    </row>
    <row r="63" spans="1:7" x14ac:dyDescent="0.25">
      <c r="A63" s="46" t="s">
        <v>295</v>
      </c>
      <c r="B63" s="134">
        <v>0</v>
      </c>
      <c r="C63" s="134">
        <v>0</v>
      </c>
      <c r="D63" s="124">
        <f t="shared" si="15"/>
        <v>0</v>
      </c>
      <c r="E63" s="134">
        <v>0</v>
      </c>
      <c r="F63" s="124"/>
      <c r="G63" s="124">
        <f t="shared" si="11"/>
        <v>0</v>
      </c>
    </row>
    <row r="64" spans="1:7" x14ac:dyDescent="0.25">
      <c r="A64" s="36"/>
      <c r="B64" s="125"/>
      <c r="C64" s="125"/>
      <c r="D64" s="125"/>
      <c r="E64" s="125"/>
      <c r="F64" s="125"/>
      <c r="G64" s="125"/>
    </row>
    <row r="65" spans="1:7" x14ac:dyDescent="0.25">
      <c r="A65" s="3" t="s">
        <v>296</v>
      </c>
      <c r="B65" s="123">
        <f>B45+B54+B59+B62+B63</f>
        <v>50193139.969999999</v>
      </c>
      <c r="C65" s="123">
        <f t="shared" ref="C65:F65" si="16">C45+C54+C59+C62+C63</f>
        <v>5339870.03</v>
      </c>
      <c r="D65" s="123">
        <f t="shared" si="16"/>
        <v>55533010</v>
      </c>
      <c r="E65" s="123">
        <f t="shared" si="16"/>
        <v>15053548.34</v>
      </c>
      <c r="F65" s="123">
        <f t="shared" si="16"/>
        <v>15053548.34</v>
      </c>
      <c r="G65" s="123">
        <f>F65-B65</f>
        <v>-35139591.629999995</v>
      </c>
    </row>
    <row r="66" spans="1:7" x14ac:dyDescent="0.25">
      <c r="A66" s="36"/>
      <c r="B66" s="125"/>
      <c r="C66" s="125"/>
      <c r="D66" s="125"/>
      <c r="E66" s="125"/>
      <c r="F66" s="125"/>
      <c r="G66" s="125"/>
    </row>
    <row r="67" spans="1:7" x14ac:dyDescent="0.25">
      <c r="A67" s="3" t="s">
        <v>297</v>
      </c>
      <c r="B67" s="123">
        <f>B68</f>
        <v>0</v>
      </c>
      <c r="C67" s="123">
        <f t="shared" ref="C67:G67" si="17">C68</f>
        <v>0</v>
      </c>
      <c r="D67" s="123">
        <f t="shared" si="17"/>
        <v>0</v>
      </c>
      <c r="E67" s="123">
        <f t="shared" si="17"/>
        <v>0</v>
      </c>
      <c r="F67" s="123">
        <f t="shared" si="17"/>
        <v>0</v>
      </c>
      <c r="G67" s="123">
        <f t="shared" si="17"/>
        <v>0</v>
      </c>
    </row>
    <row r="68" spans="1:7" x14ac:dyDescent="0.25">
      <c r="A68" s="46" t="s">
        <v>298</v>
      </c>
      <c r="B68" s="134">
        <v>0</v>
      </c>
      <c r="C68" s="134">
        <v>0</v>
      </c>
      <c r="D68" s="124">
        <f>B68+C68</f>
        <v>0</v>
      </c>
      <c r="E68" s="134">
        <v>0</v>
      </c>
      <c r="F68" s="134">
        <v>0</v>
      </c>
      <c r="G68" s="124">
        <f t="shared" ref="G68" si="18">F68-B68</f>
        <v>0</v>
      </c>
    </row>
    <row r="69" spans="1:7" x14ac:dyDescent="0.25">
      <c r="A69" s="36"/>
      <c r="B69" s="125"/>
      <c r="C69" s="125"/>
      <c r="D69" s="125"/>
      <c r="E69" s="125"/>
      <c r="F69" s="125"/>
      <c r="G69" s="125"/>
    </row>
    <row r="70" spans="1:7" x14ac:dyDescent="0.25">
      <c r="A70" s="3" t="s">
        <v>299</v>
      </c>
      <c r="B70" s="123">
        <f>B41+B65+B67</f>
        <v>192817248.80000001</v>
      </c>
      <c r="C70" s="123">
        <f t="shared" ref="C70:G70" si="19">C41+C65+C67</f>
        <v>6916215.0300000003</v>
      </c>
      <c r="D70" s="123">
        <f t="shared" si="19"/>
        <v>199733463.83000001</v>
      </c>
      <c r="E70" s="123">
        <f t="shared" si="19"/>
        <v>52953267.049999997</v>
      </c>
      <c r="F70" s="123">
        <f t="shared" si="19"/>
        <v>52953267.049999997</v>
      </c>
      <c r="G70" s="123">
        <f t="shared" si="19"/>
        <v>-139863981.75</v>
      </c>
    </row>
    <row r="71" spans="1:7" x14ac:dyDescent="0.25">
      <c r="A71" s="36"/>
      <c r="B71" s="125"/>
      <c r="C71" s="125"/>
      <c r="D71" s="125"/>
      <c r="E71" s="125"/>
      <c r="F71" s="125"/>
      <c r="G71" s="125"/>
    </row>
    <row r="72" spans="1:7" x14ac:dyDescent="0.25">
      <c r="A72" s="3" t="s">
        <v>300</v>
      </c>
      <c r="B72" s="125"/>
      <c r="C72" s="125"/>
      <c r="D72" s="125"/>
      <c r="E72" s="125"/>
      <c r="F72" s="125"/>
      <c r="G72" s="125"/>
    </row>
    <row r="73" spans="1:7" ht="30" x14ac:dyDescent="0.25">
      <c r="A73" s="55" t="s">
        <v>301</v>
      </c>
      <c r="B73" s="134">
        <v>0</v>
      </c>
      <c r="C73" s="134">
        <v>0</v>
      </c>
      <c r="D73" s="124">
        <f t="shared" ref="D73:D74" si="20">B73+C73</f>
        <v>0</v>
      </c>
      <c r="E73" s="134">
        <v>0</v>
      </c>
      <c r="F73" s="134">
        <v>0</v>
      </c>
      <c r="G73" s="124">
        <f t="shared" ref="G73:G74" si="21">F73-B73</f>
        <v>0</v>
      </c>
    </row>
    <row r="74" spans="1:7" ht="30" x14ac:dyDescent="0.25">
      <c r="A74" s="55" t="s">
        <v>302</v>
      </c>
      <c r="B74" s="134">
        <v>0</v>
      </c>
      <c r="C74" s="134">
        <v>0</v>
      </c>
      <c r="D74" s="124">
        <f t="shared" si="20"/>
        <v>0</v>
      </c>
      <c r="E74" s="134">
        <v>0</v>
      </c>
      <c r="F74" s="134">
        <v>0</v>
      </c>
      <c r="G74" s="124">
        <f t="shared" si="21"/>
        <v>0</v>
      </c>
    </row>
    <row r="75" spans="1:7" x14ac:dyDescent="0.25">
      <c r="A75" s="14" t="s">
        <v>303</v>
      </c>
      <c r="B75" s="123">
        <f>B73+B74</f>
        <v>0</v>
      </c>
      <c r="C75" s="123">
        <f t="shared" ref="C75:G75" si="22">C73+C74</f>
        <v>0</v>
      </c>
      <c r="D75" s="123">
        <f t="shared" si="22"/>
        <v>0</v>
      </c>
      <c r="E75" s="123">
        <f t="shared" si="22"/>
        <v>0</v>
      </c>
      <c r="F75" s="123">
        <f t="shared" si="22"/>
        <v>0</v>
      </c>
      <c r="G75" s="123">
        <f t="shared" si="22"/>
        <v>0</v>
      </c>
    </row>
    <row r="76" spans="1:7" x14ac:dyDescent="0.25">
      <c r="A76" s="44"/>
      <c r="B76" s="141"/>
      <c r="C76" s="141"/>
      <c r="D76" s="141"/>
      <c r="E76" s="141"/>
      <c r="F76" s="141"/>
      <c r="G76" s="141"/>
    </row>
    <row r="78" spans="1:7" x14ac:dyDescent="0.25">
      <c r="A78" t="s">
        <v>607</v>
      </c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scale="4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2"/>
  <sheetViews>
    <sheetView showGridLines="0" topLeftCell="A133" zoomScale="85" zoomScaleNormal="85" workbookViewId="0">
      <selection activeCell="A162" sqref="A162:F162"/>
    </sheetView>
  </sheetViews>
  <sheetFormatPr baseColWidth="10" defaultColWidth="11" defaultRowHeight="15" x14ac:dyDescent="0.25"/>
  <cols>
    <col min="1" max="1" width="97" bestFit="1" customWidth="1"/>
    <col min="2" max="2" width="21.140625" bestFit="1" customWidth="1"/>
    <col min="3" max="3" width="20.5703125" bestFit="1" customWidth="1"/>
    <col min="4" max="4" width="21.5703125" bestFit="1" customWidth="1"/>
    <col min="5" max="5" width="20.5703125" bestFit="1" customWidth="1"/>
    <col min="6" max="6" width="20.5703125" customWidth="1"/>
    <col min="7" max="7" width="21.28515625" bestFit="1" customWidth="1"/>
    <col min="8" max="8" width="2.28515625" customWidth="1"/>
  </cols>
  <sheetData>
    <row r="1" spans="1:7" ht="40.9" customHeight="1" x14ac:dyDescent="0.25">
      <c r="A1" s="179" t="s">
        <v>304</v>
      </c>
      <c r="B1" s="172"/>
      <c r="C1" s="172"/>
      <c r="D1" s="172"/>
      <c r="E1" s="172"/>
      <c r="F1" s="172"/>
      <c r="G1" s="173"/>
    </row>
    <row r="2" spans="1:7" x14ac:dyDescent="0.25">
      <c r="A2" s="122" t="s">
        <v>564</v>
      </c>
      <c r="B2" s="99"/>
      <c r="C2" s="99"/>
      <c r="D2" s="99"/>
      <c r="E2" s="99"/>
      <c r="F2" s="99"/>
      <c r="G2" s="99"/>
    </row>
    <row r="3" spans="1:7" x14ac:dyDescent="0.25">
      <c r="A3" s="100" t="s">
        <v>305</v>
      </c>
      <c r="B3" s="100"/>
      <c r="C3" s="100"/>
      <c r="D3" s="100"/>
      <c r="E3" s="100"/>
      <c r="F3" s="100"/>
      <c r="G3" s="100"/>
    </row>
    <row r="4" spans="1:7" x14ac:dyDescent="0.25">
      <c r="A4" s="100" t="s">
        <v>306</v>
      </c>
      <c r="B4" s="100"/>
      <c r="C4" s="100"/>
      <c r="D4" s="100"/>
      <c r="E4" s="100"/>
      <c r="F4" s="100"/>
      <c r="G4" s="100"/>
    </row>
    <row r="5" spans="1:7" x14ac:dyDescent="0.25">
      <c r="A5" s="100" t="str">
        <f>'Formato 3'!A4</f>
        <v>Del 1 de Enero al 31 de Marzo de 2023 (b)</v>
      </c>
      <c r="B5" s="100"/>
      <c r="C5" s="100"/>
      <c r="D5" s="100"/>
      <c r="E5" s="100"/>
      <c r="F5" s="100"/>
      <c r="G5" s="100"/>
    </row>
    <row r="6" spans="1:7" ht="41.45" customHeight="1" x14ac:dyDescent="0.25">
      <c r="A6" s="101" t="s">
        <v>4</v>
      </c>
      <c r="B6" s="101"/>
      <c r="C6" s="101"/>
      <c r="D6" s="101"/>
      <c r="E6" s="101"/>
      <c r="F6" s="101"/>
      <c r="G6" s="101"/>
    </row>
    <row r="7" spans="1:7" x14ac:dyDescent="0.25">
      <c r="A7" s="177" t="s">
        <v>8</v>
      </c>
      <c r="B7" s="177" t="s">
        <v>307</v>
      </c>
      <c r="C7" s="177"/>
      <c r="D7" s="177"/>
      <c r="E7" s="177"/>
      <c r="F7" s="177"/>
      <c r="G7" s="178" t="s">
        <v>308</v>
      </c>
    </row>
    <row r="8" spans="1:7" ht="30" x14ac:dyDescent="0.25">
      <c r="A8" s="177"/>
      <c r="B8" s="6" t="s">
        <v>309</v>
      </c>
      <c r="C8" s="6" t="s">
        <v>310</v>
      </c>
      <c r="D8" s="6" t="s">
        <v>311</v>
      </c>
      <c r="E8" s="6" t="s">
        <v>195</v>
      </c>
      <c r="F8" s="6" t="s">
        <v>312</v>
      </c>
      <c r="G8" s="177"/>
    </row>
    <row r="9" spans="1:7" x14ac:dyDescent="0.25">
      <c r="A9" s="21" t="s">
        <v>313</v>
      </c>
      <c r="B9" s="143">
        <f>B10+B18+B189+B28+B38+B48+B58+B62+B71+B75</f>
        <v>140624108.83000001</v>
      </c>
      <c r="C9" s="143">
        <f t="shared" ref="C9:G9" si="0">C10+C18+C189+C28+C38+C48+C58+C62+C71+C75</f>
        <v>9731197.3800000008</v>
      </c>
      <c r="D9" s="143">
        <f t="shared" si="0"/>
        <v>150355306.21000001</v>
      </c>
      <c r="E9" s="143">
        <f t="shared" si="0"/>
        <v>25026657.899999999</v>
      </c>
      <c r="F9" s="143">
        <f t="shared" si="0"/>
        <v>24499586.27</v>
      </c>
      <c r="G9" s="143">
        <f t="shared" si="0"/>
        <v>125328648.30999999</v>
      </c>
    </row>
    <row r="10" spans="1:7" x14ac:dyDescent="0.25">
      <c r="A10" s="66" t="s">
        <v>314</v>
      </c>
      <c r="B10" s="144">
        <f>SUM(B11:B17)</f>
        <v>68529369.340000004</v>
      </c>
      <c r="C10" s="144">
        <f t="shared" ref="C10:G10" si="1">SUM(C11:C17)</f>
        <v>767314.23</v>
      </c>
      <c r="D10" s="144">
        <f t="shared" si="1"/>
        <v>69296683.569999993</v>
      </c>
      <c r="E10" s="144">
        <f t="shared" si="1"/>
        <v>13206366.649999999</v>
      </c>
      <c r="F10" s="144">
        <f t="shared" si="1"/>
        <v>13203328.309999999</v>
      </c>
      <c r="G10" s="144">
        <f t="shared" si="1"/>
        <v>56090316.919999994</v>
      </c>
    </row>
    <row r="11" spans="1:7" x14ac:dyDescent="0.25">
      <c r="A11" s="67" t="s">
        <v>315</v>
      </c>
      <c r="B11" s="145">
        <v>32939740.510000002</v>
      </c>
      <c r="C11" s="145">
        <v>39681.29</v>
      </c>
      <c r="D11" s="144">
        <f>B11+C11</f>
        <v>32979421.800000001</v>
      </c>
      <c r="E11" s="145">
        <v>6114639.9500000002</v>
      </c>
      <c r="F11" s="145">
        <v>6114639.9500000002</v>
      </c>
      <c r="G11" s="144">
        <f>D11-E11</f>
        <v>26864781.850000001</v>
      </c>
    </row>
    <row r="12" spans="1:7" x14ac:dyDescent="0.25">
      <c r="A12" s="67" t="s">
        <v>316</v>
      </c>
      <c r="B12" s="145">
        <v>12533878.66</v>
      </c>
      <c r="C12" s="145">
        <v>0</v>
      </c>
      <c r="D12" s="144">
        <f t="shared" ref="D12:D17" si="2">B12+C12</f>
        <v>12533878.66</v>
      </c>
      <c r="E12" s="145">
        <v>3901964.46</v>
      </c>
      <c r="F12" s="145">
        <v>3901964.46</v>
      </c>
      <c r="G12" s="144">
        <f t="shared" ref="G12:G17" si="3">D12-E12</f>
        <v>8631914.1999999993</v>
      </c>
    </row>
    <row r="13" spans="1:7" x14ac:dyDescent="0.25">
      <c r="A13" s="67" t="s">
        <v>317</v>
      </c>
      <c r="B13" s="145">
        <v>4008675.05</v>
      </c>
      <c r="C13" s="145">
        <v>0</v>
      </c>
      <c r="D13" s="144">
        <f t="shared" si="2"/>
        <v>4008675.05</v>
      </c>
      <c r="E13" s="145">
        <v>43868.77</v>
      </c>
      <c r="F13" s="145">
        <v>43868.77</v>
      </c>
      <c r="G13" s="144">
        <f t="shared" si="3"/>
        <v>3964806.28</v>
      </c>
    </row>
    <row r="14" spans="1:7" x14ac:dyDescent="0.25">
      <c r="A14" s="67" t="s">
        <v>318</v>
      </c>
      <c r="B14" s="145">
        <v>3070035</v>
      </c>
      <c r="C14" s="145">
        <v>500000</v>
      </c>
      <c r="D14" s="144">
        <f t="shared" si="2"/>
        <v>3570035</v>
      </c>
      <c r="E14" s="145">
        <v>645536.85</v>
      </c>
      <c r="F14" s="145">
        <v>645536.85</v>
      </c>
      <c r="G14" s="144">
        <f t="shared" si="3"/>
        <v>2924498.15</v>
      </c>
    </row>
    <row r="15" spans="1:7" x14ac:dyDescent="0.25">
      <c r="A15" s="67" t="s">
        <v>319</v>
      </c>
      <c r="B15" s="145">
        <v>15977040.119999999</v>
      </c>
      <c r="C15" s="145">
        <v>227632.94</v>
      </c>
      <c r="D15" s="144">
        <f t="shared" si="2"/>
        <v>16204673.059999999</v>
      </c>
      <c r="E15" s="145">
        <v>2500356.62</v>
      </c>
      <c r="F15" s="145">
        <v>2497318.2799999998</v>
      </c>
      <c r="G15" s="144">
        <f t="shared" si="3"/>
        <v>13704316.439999998</v>
      </c>
    </row>
    <row r="16" spans="1:7" x14ac:dyDescent="0.25">
      <c r="A16" s="67" t="s">
        <v>320</v>
      </c>
      <c r="B16" s="144"/>
      <c r="C16" s="144"/>
      <c r="D16" s="144">
        <f t="shared" si="2"/>
        <v>0</v>
      </c>
      <c r="E16" s="144"/>
      <c r="F16" s="144"/>
      <c r="G16" s="144">
        <f t="shared" si="3"/>
        <v>0</v>
      </c>
    </row>
    <row r="17" spans="1:7" x14ac:dyDescent="0.25">
      <c r="A17" s="67" t="s">
        <v>321</v>
      </c>
      <c r="B17" s="144"/>
      <c r="C17" s="144"/>
      <c r="D17" s="144">
        <f t="shared" si="2"/>
        <v>0</v>
      </c>
      <c r="E17" s="144"/>
      <c r="F17" s="144"/>
      <c r="G17" s="144">
        <f t="shared" si="3"/>
        <v>0</v>
      </c>
    </row>
    <row r="18" spans="1:7" x14ac:dyDescent="0.25">
      <c r="A18" s="66" t="s">
        <v>322</v>
      </c>
      <c r="B18" s="144">
        <f>SUM(B19:B27)</f>
        <v>14229150</v>
      </c>
      <c r="C18" s="144">
        <f t="shared" ref="C18:G18" si="4">SUM(C19:C27)</f>
        <v>400000</v>
      </c>
      <c r="D18" s="144">
        <f t="shared" si="4"/>
        <v>14629150</v>
      </c>
      <c r="E18" s="144">
        <f t="shared" si="4"/>
        <v>2679061.4299999997</v>
      </c>
      <c r="F18" s="144">
        <f t="shared" si="4"/>
        <v>2204434.7199999997</v>
      </c>
      <c r="G18" s="144">
        <f t="shared" si="4"/>
        <v>11950088.57</v>
      </c>
    </row>
    <row r="19" spans="1:7" x14ac:dyDescent="0.25">
      <c r="A19" s="67" t="s">
        <v>323</v>
      </c>
      <c r="B19" s="145">
        <v>2076200</v>
      </c>
      <c r="C19" s="145">
        <v>90000</v>
      </c>
      <c r="D19" s="144">
        <f t="shared" ref="D19:D27" si="5">B19+C19</f>
        <v>2166200</v>
      </c>
      <c r="E19" s="145">
        <v>264899.07</v>
      </c>
      <c r="F19" s="145">
        <v>248230.03</v>
      </c>
      <c r="G19" s="144">
        <f t="shared" ref="G19:G27" si="6">D19-E19</f>
        <v>1901300.93</v>
      </c>
    </row>
    <row r="20" spans="1:7" x14ac:dyDescent="0.25">
      <c r="A20" s="67" t="s">
        <v>324</v>
      </c>
      <c r="B20" s="145">
        <v>610000</v>
      </c>
      <c r="C20" s="145">
        <v>0</v>
      </c>
      <c r="D20" s="144">
        <f t="shared" si="5"/>
        <v>610000</v>
      </c>
      <c r="E20" s="145">
        <v>108394.25</v>
      </c>
      <c r="F20" s="145">
        <v>108394.25</v>
      </c>
      <c r="G20" s="144">
        <f t="shared" si="6"/>
        <v>501605.75</v>
      </c>
    </row>
    <row r="21" spans="1:7" x14ac:dyDescent="0.25">
      <c r="A21" s="67" t="s">
        <v>325</v>
      </c>
      <c r="B21" s="145">
        <v>220000</v>
      </c>
      <c r="C21" s="145">
        <v>0</v>
      </c>
      <c r="D21" s="144">
        <f t="shared" si="5"/>
        <v>220000</v>
      </c>
      <c r="E21" s="145">
        <v>2934.8</v>
      </c>
      <c r="F21" s="145">
        <v>2934.8</v>
      </c>
      <c r="G21" s="144">
        <f t="shared" si="6"/>
        <v>217065.2</v>
      </c>
    </row>
    <row r="22" spans="1:7" x14ac:dyDescent="0.25">
      <c r="A22" s="67" t="s">
        <v>326</v>
      </c>
      <c r="B22" s="145">
        <v>3194000</v>
      </c>
      <c r="C22" s="145">
        <v>0</v>
      </c>
      <c r="D22" s="144">
        <f t="shared" si="5"/>
        <v>3194000</v>
      </c>
      <c r="E22" s="145">
        <v>173638.42</v>
      </c>
      <c r="F22" s="145">
        <v>173638.42</v>
      </c>
      <c r="G22" s="144">
        <f t="shared" si="6"/>
        <v>3020361.58</v>
      </c>
    </row>
    <row r="23" spans="1:7" x14ac:dyDescent="0.25">
      <c r="A23" s="67" t="s">
        <v>327</v>
      </c>
      <c r="B23" s="145">
        <v>625000</v>
      </c>
      <c r="C23" s="145">
        <v>0</v>
      </c>
      <c r="D23" s="144">
        <f t="shared" si="5"/>
        <v>625000</v>
      </c>
      <c r="E23" s="145">
        <v>81237.14</v>
      </c>
      <c r="F23" s="145">
        <v>79080</v>
      </c>
      <c r="G23" s="144">
        <f t="shared" si="6"/>
        <v>543762.86</v>
      </c>
    </row>
    <row r="24" spans="1:7" x14ac:dyDescent="0.25">
      <c r="A24" s="67" t="s">
        <v>328</v>
      </c>
      <c r="B24" s="145">
        <v>5183150</v>
      </c>
      <c r="C24" s="145">
        <v>0</v>
      </c>
      <c r="D24" s="144">
        <f t="shared" si="5"/>
        <v>5183150</v>
      </c>
      <c r="E24" s="145">
        <v>1772430.45</v>
      </c>
      <c r="F24" s="145">
        <v>1383501.92</v>
      </c>
      <c r="G24" s="144">
        <f t="shared" si="6"/>
        <v>3410719.55</v>
      </c>
    </row>
    <row r="25" spans="1:7" x14ac:dyDescent="0.25">
      <c r="A25" s="67" t="s">
        <v>329</v>
      </c>
      <c r="B25" s="145">
        <v>747000</v>
      </c>
      <c r="C25" s="145">
        <v>100000</v>
      </c>
      <c r="D25" s="144">
        <f t="shared" si="5"/>
        <v>847000</v>
      </c>
      <c r="E25" s="145">
        <v>25201</v>
      </c>
      <c r="F25" s="145">
        <v>25201</v>
      </c>
      <c r="G25" s="144">
        <f t="shared" si="6"/>
        <v>821799</v>
      </c>
    </row>
    <row r="26" spans="1:7" x14ac:dyDescent="0.25">
      <c r="A26" s="67" t="s">
        <v>330</v>
      </c>
      <c r="B26" s="145">
        <v>20000</v>
      </c>
      <c r="C26" s="145">
        <v>10000</v>
      </c>
      <c r="D26" s="144">
        <f t="shared" si="5"/>
        <v>30000</v>
      </c>
      <c r="E26" s="145">
        <v>0</v>
      </c>
      <c r="F26" s="145">
        <v>0</v>
      </c>
      <c r="G26" s="144">
        <f t="shared" si="6"/>
        <v>30000</v>
      </c>
    </row>
    <row r="27" spans="1:7" x14ac:dyDescent="0.25">
      <c r="A27" s="67" t="s">
        <v>331</v>
      </c>
      <c r="B27" s="145">
        <v>1553800</v>
      </c>
      <c r="C27" s="145">
        <v>200000</v>
      </c>
      <c r="D27" s="144">
        <f t="shared" si="5"/>
        <v>1753800</v>
      </c>
      <c r="E27" s="145">
        <v>250326.3</v>
      </c>
      <c r="F27" s="145">
        <v>183454.3</v>
      </c>
      <c r="G27" s="144">
        <f t="shared" si="6"/>
        <v>1503473.7</v>
      </c>
    </row>
    <row r="28" spans="1:7" x14ac:dyDescent="0.25">
      <c r="A28" s="66" t="s">
        <v>332</v>
      </c>
      <c r="B28" s="144">
        <f>SUM(B29:B37)</f>
        <v>40719978</v>
      </c>
      <c r="C28" s="144">
        <f t="shared" ref="C28:G28" si="7">SUM(C29:C37)</f>
        <v>1000000</v>
      </c>
      <c r="D28" s="144">
        <f t="shared" si="7"/>
        <v>41719978</v>
      </c>
      <c r="E28" s="144">
        <f t="shared" si="7"/>
        <v>3944746.2500000005</v>
      </c>
      <c r="F28" s="144">
        <f t="shared" si="7"/>
        <v>3895339.6700000004</v>
      </c>
      <c r="G28" s="144">
        <f t="shared" si="7"/>
        <v>37775231.75</v>
      </c>
    </row>
    <row r="29" spans="1:7" x14ac:dyDescent="0.25">
      <c r="A29" s="67" t="s">
        <v>333</v>
      </c>
      <c r="B29" s="145">
        <v>17003925</v>
      </c>
      <c r="C29" s="145">
        <v>0</v>
      </c>
      <c r="D29" s="144">
        <f t="shared" ref="D29:D82" si="8">B29+C29</f>
        <v>17003925</v>
      </c>
      <c r="E29" s="145">
        <v>2561883.61</v>
      </c>
      <c r="F29" s="145">
        <v>2560209.73</v>
      </c>
      <c r="G29" s="144">
        <f t="shared" ref="G29:G37" si="9">D29-E29</f>
        <v>14442041.390000001</v>
      </c>
    </row>
    <row r="30" spans="1:7" x14ac:dyDescent="0.25">
      <c r="A30" s="67" t="s">
        <v>334</v>
      </c>
      <c r="B30" s="145">
        <v>1680000</v>
      </c>
      <c r="C30" s="145">
        <v>0</v>
      </c>
      <c r="D30" s="144">
        <f t="shared" si="8"/>
        <v>1680000</v>
      </c>
      <c r="E30" s="145">
        <v>346886.37</v>
      </c>
      <c r="F30" s="145">
        <v>338955.67</v>
      </c>
      <c r="G30" s="144">
        <f t="shared" si="9"/>
        <v>1333113.6299999999</v>
      </c>
    </row>
    <row r="31" spans="1:7" x14ac:dyDescent="0.25">
      <c r="A31" s="67" t="s">
        <v>335</v>
      </c>
      <c r="B31" s="145">
        <v>767000</v>
      </c>
      <c r="C31" s="145">
        <v>0</v>
      </c>
      <c r="D31" s="144">
        <f t="shared" si="8"/>
        <v>767000</v>
      </c>
      <c r="E31" s="145">
        <v>0</v>
      </c>
      <c r="F31" s="145">
        <v>0</v>
      </c>
      <c r="G31" s="144">
        <f t="shared" si="9"/>
        <v>767000</v>
      </c>
    </row>
    <row r="32" spans="1:7" x14ac:dyDescent="0.25">
      <c r="A32" s="67" t="s">
        <v>336</v>
      </c>
      <c r="B32" s="145">
        <v>668500</v>
      </c>
      <c r="C32" s="145">
        <v>0</v>
      </c>
      <c r="D32" s="144">
        <f t="shared" si="8"/>
        <v>668500</v>
      </c>
      <c r="E32" s="145">
        <v>54935.95</v>
      </c>
      <c r="F32" s="145">
        <v>54935.95</v>
      </c>
      <c r="G32" s="144">
        <f t="shared" si="9"/>
        <v>613564.05000000005</v>
      </c>
    </row>
    <row r="33" spans="1:7" ht="14.45" customHeight="1" x14ac:dyDescent="0.25">
      <c r="A33" s="67" t="s">
        <v>337</v>
      </c>
      <c r="B33" s="145">
        <v>1720500</v>
      </c>
      <c r="C33" s="145">
        <v>1000000</v>
      </c>
      <c r="D33" s="144">
        <f t="shared" si="8"/>
        <v>2720500</v>
      </c>
      <c r="E33" s="145">
        <v>275417.96999999997</v>
      </c>
      <c r="F33" s="145">
        <v>275417.96999999997</v>
      </c>
      <c r="G33" s="144">
        <f t="shared" si="9"/>
        <v>2445082.0300000003</v>
      </c>
    </row>
    <row r="34" spans="1:7" ht="14.45" customHeight="1" x14ac:dyDescent="0.25">
      <c r="A34" s="67" t="s">
        <v>338</v>
      </c>
      <c r="B34" s="145">
        <v>925000</v>
      </c>
      <c r="C34" s="145">
        <v>0</v>
      </c>
      <c r="D34" s="144">
        <f t="shared" si="8"/>
        <v>925000</v>
      </c>
      <c r="E34" s="145">
        <v>84034.03</v>
      </c>
      <c r="F34" s="145">
        <v>44232.03</v>
      </c>
      <c r="G34" s="144">
        <f t="shared" si="9"/>
        <v>840965.97</v>
      </c>
    </row>
    <row r="35" spans="1:7" ht="14.45" customHeight="1" x14ac:dyDescent="0.25">
      <c r="A35" s="67" t="s">
        <v>339</v>
      </c>
      <c r="B35" s="145">
        <v>142500</v>
      </c>
      <c r="C35" s="145">
        <v>0</v>
      </c>
      <c r="D35" s="144">
        <f t="shared" si="8"/>
        <v>142500</v>
      </c>
      <c r="E35" s="145">
        <v>2558</v>
      </c>
      <c r="F35" s="145">
        <v>2558</v>
      </c>
      <c r="G35" s="144">
        <f t="shared" si="9"/>
        <v>139942</v>
      </c>
    </row>
    <row r="36" spans="1:7" ht="14.45" customHeight="1" x14ac:dyDescent="0.25">
      <c r="A36" s="67" t="s">
        <v>340</v>
      </c>
      <c r="B36" s="145">
        <v>12967331.539999999</v>
      </c>
      <c r="C36" s="145">
        <v>0</v>
      </c>
      <c r="D36" s="144">
        <f t="shared" si="8"/>
        <v>12967331.539999999</v>
      </c>
      <c r="E36" s="145">
        <v>209270.01</v>
      </c>
      <c r="F36" s="145">
        <v>209270.01</v>
      </c>
      <c r="G36" s="144">
        <f t="shared" si="9"/>
        <v>12758061.529999999</v>
      </c>
    </row>
    <row r="37" spans="1:7" ht="14.45" customHeight="1" x14ac:dyDescent="0.25">
      <c r="A37" s="67" t="s">
        <v>341</v>
      </c>
      <c r="B37" s="145">
        <v>4845221.46</v>
      </c>
      <c r="C37" s="145">
        <v>0</v>
      </c>
      <c r="D37" s="144">
        <f t="shared" si="8"/>
        <v>4845221.46</v>
      </c>
      <c r="E37" s="145">
        <v>409760.31</v>
      </c>
      <c r="F37" s="145">
        <v>409760.31</v>
      </c>
      <c r="G37" s="144">
        <f t="shared" si="9"/>
        <v>4435461.1500000004</v>
      </c>
    </row>
    <row r="38" spans="1:7" x14ac:dyDescent="0.25">
      <c r="A38" s="66" t="s">
        <v>342</v>
      </c>
      <c r="B38" s="144">
        <f>SUM(B39:B47)</f>
        <v>15196794.49</v>
      </c>
      <c r="C38" s="144">
        <f t="shared" ref="C38:G38" si="10">SUM(C39:C47)</f>
        <v>3037825</v>
      </c>
      <c r="D38" s="144">
        <f t="shared" si="10"/>
        <v>18234619.490000002</v>
      </c>
      <c r="E38" s="144">
        <f t="shared" si="10"/>
        <v>2046060.03</v>
      </c>
      <c r="F38" s="144">
        <f t="shared" si="10"/>
        <v>2046060.03</v>
      </c>
      <c r="G38" s="144">
        <f t="shared" si="10"/>
        <v>16188559.460000001</v>
      </c>
    </row>
    <row r="39" spans="1:7" x14ac:dyDescent="0.25">
      <c r="A39" s="67" t="s">
        <v>343</v>
      </c>
      <c r="B39" s="145">
        <v>7235000</v>
      </c>
      <c r="C39" s="145">
        <v>0</v>
      </c>
      <c r="D39" s="144">
        <f t="shared" si="8"/>
        <v>7235000</v>
      </c>
      <c r="E39" s="145">
        <v>1621500</v>
      </c>
      <c r="F39" s="145">
        <v>1621500</v>
      </c>
      <c r="G39" s="144">
        <f t="shared" ref="G39:G47" si="11">D39-E39</f>
        <v>5613500</v>
      </c>
    </row>
    <row r="40" spans="1:7" x14ac:dyDescent="0.25">
      <c r="A40" s="67" t="s">
        <v>344</v>
      </c>
      <c r="B40" s="144"/>
      <c r="C40" s="144"/>
      <c r="D40" s="144">
        <f t="shared" si="8"/>
        <v>0</v>
      </c>
      <c r="E40" s="144"/>
      <c r="F40" s="144"/>
      <c r="G40" s="144">
        <f t="shared" si="11"/>
        <v>0</v>
      </c>
    </row>
    <row r="41" spans="1:7" x14ac:dyDescent="0.25">
      <c r="A41" s="67" t="s">
        <v>345</v>
      </c>
      <c r="B41" s="145">
        <v>4533294.49</v>
      </c>
      <c r="C41" s="145">
        <v>3037825</v>
      </c>
      <c r="D41" s="144">
        <f t="shared" si="8"/>
        <v>7571119.4900000002</v>
      </c>
      <c r="E41" s="145">
        <v>0</v>
      </c>
      <c r="F41" s="145">
        <v>0</v>
      </c>
      <c r="G41" s="144">
        <f t="shared" si="11"/>
        <v>7571119.4900000002</v>
      </c>
    </row>
    <row r="42" spans="1:7" x14ac:dyDescent="0.25">
      <c r="A42" s="67" t="s">
        <v>346</v>
      </c>
      <c r="B42" s="145">
        <v>3428500</v>
      </c>
      <c r="C42" s="145">
        <v>0</v>
      </c>
      <c r="D42" s="144">
        <f t="shared" si="8"/>
        <v>3428500</v>
      </c>
      <c r="E42" s="145">
        <v>424560.03</v>
      </c>
      <c r="F42" s="145">
        <v>424560.03</v>
      </c>
      <c r="G42" s="144">
        <f t="shared" si="11"/>
        <v>3003939.9699999997</v>
      </c>
    </row>
    <row r="43" spans="1:7" x14ac:dyDescent="0.25">
      <c r="A43" s="67" t="s">
        <v>347</v>
      </c>
      <c r="B43" s="144"/>
      <c r="C43" s="144"/>
      <c r="D43" s="144">
        <f t="shared" si="8"/>
        <v>0</v>
      </c>
      <c r="E43" s="144"/>
      <c r="F43" s="144"/>
      <c r="G43" s="144">
        <f t="shared" si="11"/>
        <v>0</v>
      </c>
    </row>
    <row r="44" spans="1:7" x14ac:dyDescent="0.25">
      <c r="A44" s="67" t="s">
        <v>348</v>
      </c>
      <c r="B44" s="144"/>
      <c r="C44" s="144"/>
      <c r="D44" s="144">
        <f t="shared" si="8"/>
        <v>0</v>
      </c>
      <c r="E44" s="144"/>
      <c r="F44" s="144"/>
      <c r="G44" s="144">
        <f t="shared" si="11"/>
        <v>0</v>
      </c>
    </row>
    <row r="45" spans="1:7" x14ac:dyDescent="0.25">
      <c r="A45" s="67" t="s">
        <v>349</v>
      </c>
      <c r="B45" s="144"/>
      <c r="C45" s="144"/>
      <c r="D45" s="144">
        <f t="shared" si="8"/>
        <v>0</v>
      </c>
      <c r="E45" s="144"/>
      <c r="F45" s="144"/>
      <c r="G45" s="144">
        <f t="shared" si="11"/>
        <v>0</v>
      </c>
    </row>
    <row r="46" spans="1:7" x14ac:dyDescent="0.25">
      <c r="A46" s="67" t="s">
        <v>350</v>
      </c>
      <c r="B46" s="144"/>
      <c r="C46" s="144"/>
      <c r="D46" s="144">
        <f t="shared" si="8"/>
        <v>0</v>
      </c>
      <c r="E46" s="144"/>
      <c r="F46" s="144"/>
      <c r="G46" s="144">
        <f t="shared" si="11"/>
        <v>0</v>
      </c>
    </row>
    <row r="47" spans="1:7" x14ac:dyDescent="0.25">
      <c r="A47" s="67" t="s">
        <v>351</v>
      </c>
      <c r="B47" s="144"/>
      <c r="C47" s="144"/>
      <c r="D47" s="144">
        <f t="shared" si="8"/>
        <v>0</v>
      </c>
      <c r="E47" s="144"/>
      <c r="F47" s="144"/>
      <c r="G47" s="144">
        <f t="shared" si="11"/>
        <v>0</v>
      </c>
    </row>
    <row r="48" spans="1:7" x14ac:dyDescent="0.25">
      <c r="A48" s="66" t="s">
        <v>352</v>
      </c>
      <c r="B48" s="144">
        <f>SUM(B49:B57)</f>
        <v>678817</v>
      </c>
      <c r="C48" s="144">
        <f t="shared" ref="C48:G48" si="12">SUM(C49:C57)</f>
        <v>4760212.49</v>
      </c>
      <c r="D48" s="144">
        <f t="shared" si="12"/>
        <v>5439029.4900000002</v>
      </c>
      <c r="E48" s="144">
        <f t="shared" si="12"/>
        <v>2984577.88</v>
      </c>
      <c r="F48" s="144">
        <f t="shared" si="12"/>
        <v>2984577.88</v>
      </c>
      <c r="G48" s="144">
        <f t="shared" si="12"/>
        <v>2454451.6100000003</v>
      </c>
    </row>
    <row r="49" spans="1:7" x14ac:dyDescent="0.25">
      <c r="A49" s="67" t="s">
        <v>353</v>
      </c>
      <c r="B49" s="145">
        <v>456500</v>
      </c>
      <c r="C49" s="145">
        <v>524000</v>
      </c>
      <c r="D49" s="144">
        <f t="shared" si="8"/>
        <v>980500</v>
      </c>
      <c r="E49" s="145">
        <v>66577.87</v>
      </c>
      <c r="F49" s="145">
        <v>66577.87</v>
      </c>
      <c r="G49" s="144">
        <f t="shared" ref="G49:G57" si="13">D49-E49</f>
        <v>913922.13</v>
      </c>
    </row>
    <row r="50" spans="1:7" x14ac:dyDescent="0.25">
      <c r="A50" s="67" t="s">
        <v>354</v>
      </c>
      <c r="B50" s="145">
        <v>32000</v>
      </c>
      <c r="C50" s="145">
        <v>258000</v>
      </c>
      <c r="D50" s="144">
        <f t="shared" si="8"/>
        <v>290000</v>
      </c>
      <c r="E50" s="145">
        <v>0</v>
      </c>
      <c r="F50" s="145">
        <v>0</v>
      </c>
      <c r="G50" s="144">
        <f t="shared" si="13"/>
        <v>290000</v>
      </c>
    </row>
    <row r="51" spans="1:7" x14ac:dyDescent="0.25">
      <c r="A51" s="67" t="s">
        <v>355</v>
      </c>
      <c r="B51" s="144"/>
      <c r="C51" s="144"/>
      <c r="D51" s="144">
        <f t="shared" si="8"/>
        <v>0</v>
      </c>
      <c r="E51" s="144"/>
      <c r="F51" s="144"/>
      <c r="G51" s="144">
        <f t="shared" si="13"/>
        <v>0</v>
      </c>
    </row>
    <row r="52" spans="1:7" x14ac:dyDescent="0.25">
      <c r="A52" s="67" t="s">
        <v>356</v>
      </c>
      <c r="B52" s="145">
        <v>100000</v>
      </c>
      <c r="C52" s="145">
        <v>3718212.49</v>
      </c>
      <c r="D52" s="144">
        <f t="shared" si="8"/>
        <v>3818212.49</v>
      </c>
      <c r="E52" s="145">
        <v>2918000.01</v>
      </c>
      <c r="F52" s="145">
        <v>2918000.01</v>
      </c>
      <c r="G52" s="144">
        <f t="shared" si="13"/>
        <v>900212.48000000045</v>
      </c>
    </row>
    <row r="53" spans="1:7" x14ac:dyDescent="0.25">
      <c r="A53" s="67" t="s">
        <v>357</v>
      </c>
      <c r="B53" s="145">
        <v>0</v>
      </c>
      <c r="C53" s="145">
        <v>250000</v>
      </c>
      <c r="D53" s="144">
        <f t="shared" si="8"/>
        <v>250000</v>
      </c>
      <c r="E53" s="145">
        <v>0</v>
      </c>
      <c r="F53" s="145">
        <v>0</v>
      </c>
      <c r="G53" s="144">
        <f t="shared" si="13"/>
        <v>250000</v>
      </c>
    </row>
    <row r="54" spans="1:7" x14ac:dyDescent="0.25">
      <c r="A54" s="67" t="s">
        <v>358</v>
      </c>
      <c r="B54" s="145">
        <v>90317</v>
      </c>
      <c r="C54" s="145">
        <v>10000</v>
      </c>
      <c r="D54" s="144">
        <f t="shared" si="8"/>
        <v>100317</v>
      </c>
      <c r="E54" s="145">
        <v>0</v>
      </c>
      <c r="F54" s="145">
        <v>0</v>
      </c>
      <c r="G54" s="144">
        <f t="shared" si="13"/>
        <v>100317</v>
      </c>
    </row>
    <row r="55" spans="1:7" x14ac:dyDescent="0.25">
      <c r="A55" s="67" t="s">
        <v>359</v>
      </c>
      <c r="B55" s="144"/>
      <c r="C55" s="144"/>
      <c r="D55" s="144">
        <f t="shared" si="8"/>
        <v>0</v>
      </c>
      <c r="E55" s="144"/>
      <c r="F55" s="144"/>
      <c r="G55" s="144">
        <f t="shared" si="13"/>
        <v>0</v>
      </c>
    </row>
    <row r="56" spans="1:7" x14ac:dyDescent="0.25">
      <c r="A56" s="67" t="s">
        <v>360</v>
      </c>
      <c r="B56" s="144"/>
      <c r="C56" s="144"/>
      <c r="D56" s="144">
        <f t="shared" si="8"/>
        <v>0</v>
      </c>
      <c r="E56" s="144"/>
      <c r="F56" s="144"/>
      <c r="G56" s="144">
        <f t="shared" si="13"/>
        <v>0</v>
      </c>
    </row>
    <row r="57" spans="1:7" x14ac:dyDescent="0.25">
      <c r="A57" s="67" t="s">
        <v>361</v>
      </c>
      <c r="B57" s="144"/>
      <c r="C57" s="144"/>
      <c r="D57" s="144">
        <f t="shared" si="8"/>
        <v>0</v>
      </c>
      <c r="E57" s="144"/>
      <c r="F57" s="144"/>
      <c r="G57" s="144">
        <f t="shared" si="13"/>
        <v>0</v>
      </c>
    </row>
    <row r="58" spans="1:7" x14ac:dyDescent="0.25">
      <c r="A58" s="66" t="s">
        <v>362</v>
      </c>
      <c r="B58" s="144">
        <f>SUM(B59:B61)</f>
        <v>1270000</v>
      </c>
      <c r="C58" s="144">
        <f t="shared" ref="C58:G58" si="14">SUM(C59:C61)</f>
        <v>-234154.34</v>
      </c>
      <c r="D58" s="144">
        <f t="shared" si="14"/>
        <v>1035845.66</v>
      </c>
      <c r="E58" s="144">
        <f t="shared" si="14"/>
        <v>165845.66</v>
      </c>
      <c r="F58" s="144">
        <f t="shared" si="14"/>
        <v>165845.66</v>
      </c>
      <c r="G58" s="144">
        <f t="shared" si="14"/>
        <v>870000</v>
      </c>
    </row>
    <row r="59" spans="1:7" x14ac:dyDescent="0.25">
      <c r="A59" s="67" t="s">
        <v>363</v>
      </c>
      <c r="B59" s="145">
        <v>1220000</v>
      </c>
      <c r="C59" s="145">
        <v>-234154.34</v>
      </c>
      <c r="D59" s="144">
        <f t="shared" si="8"/>
        <v>985845.66</v>
      </c>
      <c r="E59" s="145">
        <v>165845.66</v>
      </c>
      <c r="F59" s="145">
        <v>165845.66</v>
      </c>
      <c r="G59" s="144">
        <f t="shared" ref="G59:G61" si="15">D59-E59</f>
        <v>820000</v>
      </c>
    </row>
    <row r="60" spans="1:7" x14ac:dyDescent="0.25">
      <c r="A60" s="67" t="s">
        <v>364</v>
      </c>
      <c r="B60" s="145">
        <v>50000</v>
      </c>
      <c r="C60" s="145">
        <v>0</v>
      </c>
      <c r="D60" s="144">
        <f t="shared" si="8"/>
        <v>50000</v>
      </c>
      <c r="E60" s="145">
        <v>0</v>
      </c>
      <c r="F60" s="145">
        <v>0</v>
      </c>
      <c r="G60" s="144">
        <f t="shared" si="15"/>
        <v>50000</v>
      </c>
    </row>
    <row r="61" spans="1:7" x14ac:dyDescent="0.25">
      <c r="A61" s="67" t="s">
        <v>365</v>
      </c>
      <c r="B61" s="144"/>
      <c r="C61" s="144"/>
      <c r="D61" s="144">
        <f t="shared" si="8"/>
        <v>0</v>
      </c>
      <c r="E61" s="144"/>
      <c r="F61" s="144"/>
      <c r="G61" s="144">
        <f t="shared" si="15"/>
        <v>0</v>
      </c>
    </row>
    <row r="62" spans="1:7" x14ac:dyDescent="0.25">
      <c r="A62" s="66" t="s">
        <v>366</v>
      </c>
      <c r="B62" s="144">
        <f>SUM(B63:B67,B69:B70)</f>
        <v>0</v>
      </c>
      <c r="C62" s="144">
        <f t="shared" ref="C62:G62" si="16">SUM(C63:C67,C69:C70)</f>
        <v>0</v>
      </c>
      <c r="D62" s="144">
        <f t="shared" si="16"/>
        <v>0</v>
      </c>
      <c r="E62" s="144">
        <f t="shared" si="16"/>
        <v>0</v>
      </c>
      <c r="F62" s="144">
        <f t="shared" si="16"/>
        <v>0</v>
      </c>
      <c r="G62" s="144">
        <f t="shared" si="16"/>
        <v>0</v>
      </c>
    </row>
    <row r="63" spans="1:7" x14ac:dyDescent="0.25">
      <c r="A63" s="67" t="s">
        <v>367</v>
      </c>
      <c r="B63" s="144"/>
      <c r="C63" s="144"/>
      <c r="D63" s="144">
        <f t="shared" si="8"/>
        <v>0</v>
      </c>
      <c r="E63" s="144"/>
      <c r="F63" s="144"/>
      <c r="G63" s="144">
        <f t="shared" ref="G63:G70" si="17">D63-E63</f>
        <v>0</v>
      </c>
    </row>
    <row r="64" spans="1:7" x14ac:dyDescent="0.25">
      <c r="A64" s="67" t="s">
        <v>368</v>
      </c>
      <c r="B64" s="144"/>
      <c r="C64" s="144"/>
      <c r="D64" s="144">
        <f t="shared" si="8"/>
        <v>0</v>
      </c>
      <c r="E64" s="144"/>
      <c r="F64" s="144"/>
      <c r="G64" s="144">
        <f t="shared" si="17"/>
        <v>0</v>
      </c>
    </row>
    <row r="65" spans="1:7" x14ac:dyDescent="0.25">
      <c r="A65" s="67" t="s">
        <v>369</v>
      </c>
      <c r="B65" s="144"/>
      <c r="C65" s="144"/>
      <c r="D65" s="144">
        <f t="shared" si="8"/>
        <v>0</v>
      </c>
      <c r="E65" s="144"/>
      <c r="F65" s="144"/>
      <c r="G65" s="144">
        <f t="shared" si="17"/>
        <v>0</v>
      </c>
    </row>
    <row r="66" spans="1:7" x14ac:dyDescent="0.25">
      <c r="A66" s="67" t="s">
        <v>370</v>
      </c>
      <c r="B66" s="144"/>
      <c r="C66" s="144"/>
      <c r="D66" s="144">
        <f t="shared" si="8"/>
        <v>0</v>
      </c>
      <c r="E66" s="144"/>
      <c r="F66" s="144"/>
      <c r="G66" s="144">
        <f t="shared" si="17"/>
        <v>0</v>
      </c>
    </row>
    <row r="67" spans="1:7" x14ac:dyDescent="0.25">
      <c r="A67" s="67" t="s">
        <v>371</v>
      </c>
      <c r="B67" s="144"/>
      <c r="C67" s="144"/>
      <c r="D67" s="144">
        <f t="shared" si="8"/>
        <v>0</v>
      </c>
      <c r="E67" s="144"/>
      <c r="F67" s="144"/>
      <c r="G67" s="144">
        <f t="shared" si="17"/>
        <v>0</v>
      </c>
    </row>
    <row r="68" spans="1:7" x14ac:dyDescent="0.25">
      <c r="A68" s="67" t="s">
        <v>372</v>
      </c>
      <c r="B68" s="144"/>
      <c r="C68" s="144"/>
      <c r="D68" s="144">
        <f t="shared" si="8"/>
        <v>0</v>
      </c>
      <c r="E68" s="144"/>
      <c r="F68" s="144"/>
      <c r="G68" s="144">
        <f t="shared" si="17"/>
        <v>0</v>
      </c>
    </row>
    <row r="69" spans="1:7" x14ac:dyDescent="0.25">
      <c r="A69" s="67" t="s">
        <v>373</v>
      </c>
      <c r="B69" s="144"/>
      <c r="C69" s="144"/>
      <c r="D69" s="144">
        <f t="shared" si="8"/>
        <v>0</v>
      </c>
      <c r="E69" s="144"/>
      <c r="F69" s="144"/>
      <c r="G69" s="144">
        <f t="shared" si="17"/>
        <v>0</v>
      </c>
    </row>
    <row r="70" spans="1:7" x14ac:dyDescent="0.25">
      <c r="A70" s="67" t="s">
        <v>374</v>
      </c>
      <c r="B70" s="144"/>
      <c r="C70" s="144"/>
      <c r="D70" s="144">
        <f t="shared" si="8"/>
        <v>0</v>
      </c>
      <c r="E70" s="144"/>
      <c r="F70" s="144"/>
      <c r="G70" s="144">
        <f t="shared" si="17"/>
        <v>0</v>
      </c>
    </row>
    <row r="71" spans="1:7" x14ac:dyDescent="0.25">
      <c r="A71" s="66" t="s">
        <v>375</v>
      </c>
      <c r="B71" s="144">
        <f>SUM(B72:B74)</f>
        <v>0</v>
      </c>
      <c r="C71" s="144">
        <f t="shared" ref="C71:G71" si="18">SUM(C72:C74)</f>
        <v>0</v>
      </c>
      <c r="D71" s="144">
        <f t="shared" si="18"/>
        <v>0</v>
      </c>
      <c r="E71" s="144">
        <f t="shared" si="18"/>
        <v>0</v>
      </c>
      <c r="F71" s="144">
        <f t="shared" si="18"/>
        <v>0</v>
      </c>
      <c r="G71" s="144">
        <f t="shared" si="18"/>
        <v>0</v>
      </c>
    </row>
    <row r="72" spans="1:7" x14ac:dyDescent="0.25">
      <c r="A72" s="67" t="s">
        <v>376</v>
      </c>
      <c r="B72" s="144"/>
      <c r="C72" s="144"/>
      <c r="D72" s="144">
        <f t="shared" si="8"/>
        <v>0</v>
      </c>
      <c r="E72" s="144"/>
      <c r="F72" s="144"/>
      <c r="G72" s="144">
        <f t="shared" ref="G72:G74" si="19">D72-E72</f>
        <v>0</v>
      </c>
    </row>
    <row r="73" spans="1:7" x14ac:dyDescent="0.25">
      <c r="A73" s="67" t="s">
        <v>377</v>
      </c>
      <c r="B73" s="144"/>
      <c r="C73" s="144"/>
      <c r="D73" s="144">
        <f t="shared" si="8"/>
        <v>0</v>
      </c>
      <c r="E73" s="144"/>
      <c r="F73" s="144"/>
      <c r="G73" s="144">
        <f t="shared" si="19"/>
        <v>0</v>
      </c>
    </row>
    <row r="74" spans="1:7" x14ac:dyDescent="0.25">
      <c r="A74" s="67" t="s">
        <v>378</v>
      </c>
      <c r="B74" s="144"/>
      <c r="C74" s="144"/>
      <c r="D74" s="144">
        <f t="shared" si="8"/>
        <v>0</v>
      </c>
      <c r="E74" s="144"/>
      <c r="F74" s="144"/>
      <c r="G74" s="144">
        <f t="shared" si="19"/>
        <v>0</v>
      </c>
    </row>
    <row r="75" spans="1:7" x14ac:dyDescent="0.25">
      <c r="A75" s="66" t="s">
        <v>379</v>
      </c>
      <c r="B75" s="144">
        <f>SUM(B76:B82)</f>
        <v>0</v>
      </c>
      <c r="C75" s="144">
        <f t="shared" ref="C75:G75" si="20">SUM(C76:C82)</f>
        <v>0</v>
      </c>
      <c r="D75" s="144">
        <f t="shared" si="20"/>
        <v>0</v>
      </c>
      <c r="E75" s="144">
        <f t="shared" si="20"/>
        <v>0</v>
      </c>
      <c r="F75" s="144">
        <f t="shared" si="20"/>
        <v>0</v>
      </c>
      <c r="G75" s="144">
        <f t="shared" si="20"/>
        <v>0</v>
      </c>
    </row>
    <row r="76" spans="1:7" x14ac:dyDescent="0.25">
      <c r="A76" s="67" t="s">
        <v>380</v>
      </c>
      <c r="B76" s="144"/>
      <c r="C76" s="144"/>
      <c r="D76" s="144">
        <f t="shared" si="8"/>
        <v>0</v>
      </c>
      <c r="E76" s="144"/>
      <c r="F76" s="144"/>
      <c r="G76" s="144">
        <f t="shared" ref="G76:G82" si="21">D76-E76</f>
        <v>0</v>
      </c>
    </row>
    <row r="77" spans="1:7" x14ac:dyDescent="0.25">
      <c r="A77" s="67" t="s">
        <v>381</v>
      </c>
      <c r="B77" s="144"/>
      <c r="C77" s="144"/>
      <c r="D77" s="144">
        <f t="shared" si="8"/>
        <v>0</v>
      </c>
      <c r="E77" s="144"/>
      <c r="F77" s="144"/>
      <c r="G77" s="144">
        <f t="shared" si="21"/>
        <v>0</v>
      </c>
    </row>
    <row r="78" spans="1:7" x14ac:dyDescent="0.25">
      <c r="A78" s="67" t="s">
        <v>382</v>
      </c>
      <c r="B78" s="144"/>
      <c r="C78" s="144"/>
      <c r="D78" s="144">
        <f t="shared" si="8"/>
        <v>0</v>
      </c>
      <c r="E78" s="144"/>
      <c r="F78" s="144"/>
      <c r="G78" s="144">
        <f t="shared" si="21"/>
        <v>0</v>
      </c>
    </row>
    <row r="79" spans="1:7" x14ac:dyDescent="0.25">
      <c r="A79" s="67" t="s">
        <v>383</v>
      </c>
      <c r="B79" s="144"/>
      <c r="C79" s="144"/>
      <c r="D79" s="144">
        <f t="shared" si="8"/>
        <v>0</v>
      </c>
      <c r="E79" s="144"/>
      <c r="F79" s="144"/>
      <c r="G79" s="144">
        <f t="shared" si="21"/>
        <v>0</v>
      </c>
    </row>
    <row r="80" spans="1:7" x14ac:dyDescent="0.25">
      <c r="A80" s="67" t="s">
        <v>384</v>
      </c>
      <c r="B80" s="144"/>
      <c r="C80" s="144"/>
      <c r="D80" s="144">
        <f t="shared" si="8"/>
        <v>0</v>
      </c>
      <c r="E80" s="144"/>
      <c r="F80" s="144"/>
      <c r="G80" s="144">
        <f t="shared" si="21"/>
        <v>0</v>
      </c>
    </row>
    <row r="81" spans="1:7" x14ac:dyDescent="0.25">
      <c r="A81" s="67" t="s">
        <v>385</v>
      </c>
      <c r="B81" s="144"/>
      <c r="C81" s="144"/>
      <c r="D81" s="144">
        <f t="shared" si="8"/>
        <v>0</v>
      </c>
      <c r="E81" s="144"/>
      <c r="F81" s="144"/>
      <c r="G81" s="144">
        <f t="shared" si="21"/>
        <v>0</v>
      </c>
    </row>
    <row r="82" spans="1:7" x14ac:dyDescent="0.25">
      <c r="A82" s="67" t="s">
        <v>386</v>
      </c>
      <c r="B82" s="144"/>
      <c r="C82" s="144"/>
      <c r="D82" s="144">
        <f t="shared" si="8"/>
        <v>0</v>
      </c>
      <c r="E82" s="144"/>
      <c r="F82" s="144"/>
      <c r="G82" s="144">
        <f t="shared" si="21"/>
        <v>0</v>
      </c>
    </row>
    <row r="83" spans="1:7" x14ac:dyDescent="0.25">
      <c r="A83" s="68"/>
      <c r="B83" s="146"/>
      <c r="C83" s="146"/>
      <c r="D83" s="146"/>
      <c r="E83" s="146"/>
      <c r="F83" s="146"/>
      <c r="G83" s="146"/>
    </row>
    <row r="84" spans="1:7" x14ac:dyDescent="0.25">
      <c r="A84" s="22" t="s">
        <v>387</v>
      </c>
      <c r="B84" s="143">
        <f>B85+B93+B103+B113+B123+B133+B137+B146+B150</f>
        <v>52393139.969999999</v>
      </c>
      <c r="C84" s="143">
        <f t="shared" ref="C84:G84" si="22">C85+C93+C103+C113+C123+C133+C137+C146+C150</f>
        <v>29457445.290000003</v>
      </c>
      <c r="D84" s="143">
        <f t="shared" si="22"/>
        <v>81850585.260000005</v>
      </c>
      <c r="E84" s="143">
        <f t="shared" si="22"/>
        <v>23559843.120000001</v>
      </c>
      <c r="F84" s="143">
        <f t="shared" si="22"/>
        <v>23559843.120000001</v>
      </c>
      <c r="G84" s="143">
        <f t="shared" si="22"/>
        <v>58290742.140000001</v>
      </c>
    </row>
    <row r="85" spans="1:7" x14ac:dyDescent="0.25">
      <c r="A85" s="66" t="s">
        <v>314</v>
      </c>
      <c r="B85" s="144">
        <f>SUM(B86:B92)</f>
        <v>22564813.299999997</v>
      </c>
      <c r="C85" s="144">
        <f t="shared" ref="C85:G85" si="23">SUM(C86:C92)</f>
        <v>1800000</v>
      </c>
      <c r="D85" s="144">
        <f t="shared" si="23"/>
        <v>24364813.299999997</v>
      </c>
      <c r="E85" s="144">
        <f t="shared" si="23"/>
        <v>5251693.8800000008</v>
      </c>
      <c r="F85" s="144">
        <f t="shared" si="23"/>
        <v>5251693.8800000008</v>
      </c>
      <c r="G85" s="144">
        <f t="shared" si="23"/>
        <v>19113119.419999998</v>
      </c>
    </row>
    <row r="86" spans="1:7" x14ac:dyDescent="0.25">
      <c r="A86" s="67" t="s">
        <v>315</v>
      </c>
      <c r="B86" s="145">
        <v>14523775.26</v>
      </c>
      <c r="C86" s="145">
        <v>1200000</v>
      </c>
      <c r="D86" s="144">
        <f t="shared" ref="D86:D92" si="24">B86+C86</f>
        <v>15723775.26</v>
      </c>
      <c r="E86" s="145">
        <v>3653244.66</v>
      </c>
      <c r="F86" s="145">
        <v>3653244.66</v>
      </c>
      <c r="G86" s="144">
        <f t="shared" ref="G86:G92" si="25">D86-E86</f>
        <v>12070530.6</v>
      </c>
    </row>
    <row r="87" spans="1:7" x14ac:dyDescent="0.25">
      <c r="A87" s="67" t="s">
        <v>316</v>
      </c>
      <c r="B87" s="145">
        <v>180000</v>
      </c>
      <c r="C87" s="145">
        <v>0</v>
      </c>
      <c r="D87" s="144">
        <f t="shared" si="24"/>
        <v>180000</v>
      </c>
      <c r="E87" s="145">
        <v>0</v>
      </c>
      <c r="F87" s="145">
        <v>0</v>
      </c>
      <c r="G87" s="144">
        <f t="shared" si="25"/>
        <v>180000</v>
      </c>
    </row>
    <row r="88" spans="1:7" x14ac:dyDescent="0.25">
      <c r="A88" s="67" t="s">
        <v>317</v>
      </c>
      <c r="B88" s="145">
        <v>2462952.37</v>
      </c>
      <c r="C88" s="145">
        <v>0</v>
      </c>
      <c r="D88" s="144">
        <f t="shared" si="24"/>
        <v>2462952.37</v>
      </c>
      <c r="E88" s="145">
        <v>66284.41</v>
      </c>
      <c r="F88" s="145">
        <v>66284.41</v>
      </c>
      <c r="G88" s="144">
        <f t="shared" si="25"/>
        <v>2396667.96</v>
      </c>
    </row>
    <row r="89" spans="1:7" x14ac:dyDescent="0.25">
      <c r="A89" s="67" t="s">
        <v>318</v>
      </c>
      <c r="B89" s="145">
        <v>321000</v>
      </c>
      <c r="C89" s="145">
        <v>0</v>
      </c>
      <c r="D89" s="144">
        <f t="shared" si="24"/>
        <v>321000</v>
      </c>
      <c r="E89" s="145">
        <v>0</v>
      </c>
      <c r="F89" s="145">
        <v>0</v>
      </c>
      <c r="G89" s="144">
        <f t="shared" si="25"/>
        <v>321000</v>
      </c>
    </row>
    <row r="90" spans="1:7" x14ac:dyDescent="0.25">
      <c r="A90" s="67" t="s">
        <v>319</v>
      </c>
      <c r="B90" s="145">
        <v>5077085.67</v>
      </c>
      <c r="C90" s="145">
        <v>600000</v>
      </c>
      <c r="D90" s="144">
        <f t="shared" si="24"/>
        <v>5677085.6699999999</v>
      </c>
      <c r="E90" s="145">
        <v>1532164.81</v>
      </c>
      <c r="F90" s="145">
        <v>1532164.81</v>
      </c>
      <c r="G90" s="144">
        <f t="shared" si="25"/>
        <v>4144920.86</v>
      </c>
    </row>
    <row r="91" spans="1:7" x14ac:dyDescent="0.25">
      <c r="A91" s="67" t="s">
        <v>320</v>
      </c>
      <c r="B91" s="144"/>
      <c r="C91" s="144"/>
      <c r="D91" s="144">
        <f t="shared" si="24"/>
        <v>0</v>
      </c>
      <c r="E91" s="144"/>
      <c r="F91" s="144"/>
      <c r="G91" s="144">
        <f t="shared" si="25"/>
        <v>0</v>
      </c>
    </row>
    <row r="92" spans="1:7" x14ac:dyDescent="0.25">
      <c r="A92" s="67" t="s">
        <v>321</v>
      </c>
      <c r="B92" s="144"/>
      <c r="C92" s="144"/>
      <c r="D92" s="144">
        <f t="shared" si="24"/>
        <v>0</v>
      </c>
      <c r="E92" s="144"/>
      <c r="F92" s="144"/>
      <c r="G92" s="144">
        <f t="shared" si="25"/>
        <v>0</v>
      </c>
    </row>
    <row r="93" spans="1:7" x14ac:dyDescent="0.25">
      <c r="A93" s="66" t="s">
        <v>322</v>
      </c>
      <c r="B93" s="144">
        <f>SUM(B94:B102)</f>
        <v>4584000</v>
      </c>
      <c r="C93" s="144">
        <f t="shared" ref="C93:G93" si="26">SUM(C94:C102)</f>
        <v>386720.7</v>
      </c>
      <c r="D93" s="144">
        <f t="shared" si="26"/>
        <v>4970720.7</v>
      </c>
      <c r="E93" s="144">
        <f t="shared" si="26"/>
        <v>474315.78</v>
      </c>
      <c r="F93" s="144">
        <f t="shared" si="26"/>
        <v>474315.78</v>
      </c>
      <c r="G93" s="144">
        <f t="shared" si="26"/>
        <v>4496404.92</v>
      </c>
    </row>
    <row r="94" spans="1:7" x14ac:dyDescent="0.25">
      <c r="A94" s="67" t="s">
        <v>323</v>
      </c>
      <c r="B94" s="145">
        <v>89000</v>
      </c>
      <c r="C94" s="145">
        <v>50000</v>
      </c>
      <c r="D94" s="144">
        <f t="shared" ref="D94:D102" si="27">B94+C94</f>
        <v>139000</v>
      </c>
      <c r="E94" s="145">
        <v>0</v>
      </c>
      <c r="F94" s="145">
        <v>0</v>
      </c>
      <c r="G94" s="144">
        <f t="shared" ref="G94:G102" si="28">D94-E94</f>
        <v>139000</v>
      </c>
    </row>
    <row r="95" spans="1:7" x14ac:dyDescent="0.25">
      <c r="A95" s="67" t="s">
        <v>324</v>
      </c>
      <c r="B95" s="144"/>
      <c r="C95" s="144"/>
      <c r="D95" s="144">
        <f t="shared" si="27"/>
        <v>0</v>
      </c>
      <c r="E95" s="144"/>
      <c r="F95" s="144"/>
      <c r="G95" s="144">
        <f t="shared" si="28"/>
        <v>0</v>
      </c>
    </row>
    <row r="96" spans="1:7" x14ac:dyDescent="0.25">
      <c r="A96" s="67" t="s">
        <v>325</v>
      </c>
      <c r="B96" s="144"/>
      <c r="C96" s="144"/>
      <c r="D96" s="144">
        <f t="shared" si="27"/>
        <v>0</v>
      </c>
      <c r="E96" s="144"/>
      <c r="F96" s="144"/>
      <c r="G96" s="144">
        <f t="shared" si="28"/>
        <v>0</v>
      </c>
    </row>
    <row r="97" spans="1:7" x14ac:dyDescent="0.25">
      <c r="A97" s="67" t="s">
        <v>326</v>
      </c>
      <c r="B97" s="145">
        <v>150000</v>
      </c>
      <c r="C97" s="145">
        <v>0</v>
      </c>
      <c r="D97" s="144">
        <f t="shared" si="27"/>
        <v>150000</v>
      </c>
      <c r="E97" s="145">
        <v>0</v>
      </c>
      <c r="F97" s="145">
        <v>0</v>
      </c>
      <c r="G97" s="144">
        <f t="shared" si="28"/>
        <v>150000</v>
      </c>
    </row>
    <row r="98" spans="1:7" x14ac:dyDescent="0.25">
      <c r="A98" s="69" t="s">
        <v>327</v>
      </c>
      <c r="B98" s="144"/>
      <c r="C98" s="144"/>
      <c r="D98" s="144">
        <f t="shared" si="27"/>
        <v>0</v>
      </c>
      <c r="E98" s="144"/>
      <c r="F98" s="144"/>
      <c r="G98" s="144">
        <f t="shared" si="28"/>
        <v>0</v>
      </c>
    </row>
    <row r="99" spans="1:7" x14ac:dyDescent="0.25">
      <c r="A99" s="67" t="s">
        <v>328</v>
      </c>
      <c r="B99" s="145">
        <v>3800000</v>
      </c>
      <c r="C99" s="145">
        <v>300000</v>
      </c>
      <c r="D99" s="144">
        <f t="shared" si="27"/>
        <v>4100000</v>
      </c>
      <c r="E99" s="145">
        <v>474315.78</v>
      </c>
      <c r="F99" s="145">
        <v>474315.78</v>
      </c>
      <c r="G99" s="144">
        <f t="shared" si="28"/>
        <v>3625684.2199999997</v>
      </c>
    </row>
    <row r="100" spans="1:7" x14ac:dyDescent="0.25">
      <c r="A100" s="67" t="s">
        <v>329</v>
      </c>
      <c r="B100" s="145">
        <v>250000</v>
      </c>
      <c r="C100" s="145">
        <v>0</v>
      </c>
      <c r="D100" s="144">
        <f t="shared" si="27"/>
        <v>250000</v>
      </c>
      <c r="E100" s="145">
        <v>0</v>
      </c>
      <c r="F100" s="145">
        <v>0</v>
      </c>
      <c r="G100" s="144">
        <f t="shared" si="28"/>
        <v>250000</v>
      </c>
    </row>
    <row r="101" spans="1:7" x14ac:dyDescent="0.25">
      <c r="A101" s="67" t="s">
        <v>330</v>
      </c>
      <c r="B101" s="145">
        <v>25000</v>
      </c>
      <c r="C101" s="145">
        <v>0</v>
      </c>
      <c r="D101" s="144">
        <f t="shared" si="27"/>
        <v>25000</v>
      </c>
      <c r="E101" s="145">
        <v>0</v>
      </c>
      <c r="F101" s="145">
        <v>0</v>
      </c>
      <c r="G101" s="144">
        <f t="shared" si="28"/>
        <v>25000</v>
      </c>
    </row>
    <row r="102" spans="1:7" x14ac:dyDescent="0.25">
      <c r="A102" s="67" t="s">
        <v>331</v>
      </c>
      <c r="B102" s="145">
        <v>270000</v>
      </c>
      <c r="C102" s="145">
        <v>36720.699999999997</v>
      </c>
      <c r="D102" s="144">
        <f t="shared" si="27"/>
        <v>306720.7</v>
      </c>
      <c r="E102" s="145">
        <v>0</v>
      </c>
      <c r="F102" s="145">
        <v>0</v>
      </c>
      <c r="G102" s="144">
        <f t="shared" si="28"/>
        <v>306720.7</v>
      </c>
    </row>
    <row r="103" spans="1:7" x14ac:dyDescent="0.25">
      <c r="A103" s="66" t="s">
        <v>332</v>
      </c>
      <c r="B103" s="144">
        <f>SUM(B104:B112)</f>
        <v>2664500</v>
      </c>
      <c r="C103" s="144">
        <f t="shared" ref="C103:G103" si="29">SUM(C104:C112)</f>
        <v>1320000</v>
      </c>
      <c r="D103" s="144">
        <f t="shared" si="29"/>
        <v>3984500</v>
      </c>
      <c r="E103" s="144">
        <f t="shared" si="29"/>
        <v>349940.03</v>
      </c>
      <c r="F103" s="144">
        <f t="shared" si="29"/>
        <v>349940.03</v>
      </c>
      <c r="G103" s="144">
        <f t="shared" si="29"/>
        <v>3634559.9699999997</v>
      </c>
    </row>
    <row r="104" spans="1:7" x14ac:dyDescent="0.25">
      <c r="A104" s="67" t="s">
        <v>333</v>
      </c>
      <c r="B104" s="144"/>
      <c r="C104" s="144"/>
      <c r="D104" s="144">
        <f t="shared" ref="D104:D112" si="30">B104+C104</f>
        <v>0</v>
      </c>
      <c r="E104" s="144"/>
      <c r="F104" s="144"/>
      <c r="G104" s="144">
        <f t="shared" ref="G104:G112" si="31">D104-E104</f>
        <v>0</v>
      </c>
    </row>
    <row r="105" spans="1:7" x14ac:dyDescent="0.25">
      <c r="A105" s="67" t="s">
        <v>334</v>
      </c>
      <c r="B105" s="145">
        <v>320000</v>
      </c>
      <c r="C105" s="145">
        <v>500000</v>
      </c>
      <c r="D105" s="144">
        <f t="shared" si="30"/>
        <v>820000</v>
      </c>
      <c r="E105" s="145">
        <v>315000</v>
      </c>
      <c r="F105" s="145">
        <v>315000</v>
      </c>
      <c r="G105" s="144">
        <f t="shared" si="31"/>
        <v>505000</v>
      </c>
    </row>
    <row r="106" spans="1:7" x14ac:dyDescent="0.25">
      <c r="A106" s="67" t="s">
        <v>335</v>
      </c>
      <c r="B106" s="145">
        <v>914000</v>
      </c>
      <c r="C106" s="145">
        <v>0</v>
      </c>
      <c r="D106" s="144">
        <f t="shared" si="30"/>
        <v>914000</v>
      </c>
      <c r="E106" s="145">
        <v>21400.03</v>
      </c>
      <c r="F106" s="145">
        <v>21400.03</v>
      </c>
      <c r="G106" s="144">
        <f t="shared" si="31"/>
        <v>892599.97</v>
      </c>
    </row>
    <row r="107" spans="1:7" x14ac:dyDescent="0.25">
      <c r="A107" s="67" t="s">
        <v>336</v>
      </c>
      <c r="B107" s="145">
        <v>330000</v>
      </c>
      <c r="C107" s="145">
        <v>0</v>
      </c>
      <c r="D107" s="144">
        <f t="shared" si="30"/>
        <v>330000</v>
      </c>
      <c r="E107" s="145">
        <v>13540</v>
      </c>
      <c r="F107" s="145">
        <v>13540</v>
      </c>
      <c r="G107" s="144">
        <f t="shared" si="31"/>
        <v>316460</v>
      </c>
    </row>
    <row r="108" spans="1:7" x14ac:dyDescent="0.25">
      <c r="A108" s="67" t="s">
        <v>337</v>
      </c>
      <c r="B108" s="145">
        <v>87000</v>
      </c>
      <c r="C108" s="145">
        <v>20000</v>
      </c>
      <c r="D108" s="144">
        <f t="shared" si="30"/>
        <v>107000</v>
      </c>
      <c r="E108" s="145">
        <v>0</v>
      </c>
      <c r="F108" s="145">
        <v>0</v>
      </c>
      <c r="G108" s="144">
        <f t="shared" si="31"/>
        <v>107000</v>
      </c>
    </row>
    <row r="109" spans="1:7" x14ac:dyDescent="0.25">
      <c r="A109" s="67" t="s">
        <v>338</v>
      </c>
      <c r="B109" s="144"/>
      <c r="C109" s="144"/>
      <c r="D109" s="144">
        <f t="shared" si="30"/>
        <v>0</v>
      </c>
      <c r="E109" s="144"/>
      <c r="F109" s="144"/>
      <c r="G109" s="144">
        <f t="shared" si="31"/>
        <v>0</v>
      </c>
    </row>
    <row r="110" spans="1:7" x14ac:dyDescent="0.25">
      <c r="A110" s="67" t="s">
        <v>339</v>
      </c>
      <c r="B110" s="144"/>
      <c r="C110" s="144"/>
      <c r="D110" s="144">
        <f t="shared" si="30"/>
        <v>0</v>
      </c>
      <c r="E110" s="144"/>
      <c r="F110" s="144"/>
      <c r="G110" s="144">
        <f t="shared" si="31"/>
        <v>0</v>
      </c>
    </row>
    <row r="111" spans="1:7" x14ac:dyDescent="0.25">
      <c r="A111" s="67" t="s">
        <v>340</v>
      </c>
      <c r="B111" s="145">
        <v>413500</v>
      </c>
      <c r="C111" s="145">
        <v>0</v>
      </c>
      <c r="D111" s="144">
        <f t="shared" si="30"/>
        <v>413500</v>
      </c>
      <c r="E111" s="145">
        <v>0</v>
      </c>
      <c r="F111" s="145">
        <v>0</v>
      </c>
      <c r="G111" s="144">
        <f t="shared" si="31"/>
        <v>413500</v>
      </c>
    </row>
    <row r="112" spans="1:7" x14ac:dyDescent="0.25">
      <c r="A112" s="67" t="s">
        <v>341</v>
      </c>
      <c r="B112" s="145">
        <v>600000</v>
      </c>
      <c r="C112" s="145">
        <v>800000</v>
      </c>
      <c r="D112" s="144">
        <f t="shared" si="30"/>
        <v>1400000</v>
      </c>
      <c r="E112" s="145">
        <v>0</v>
      </c>
      <c r="F112" s="145">
        <v>0</v>
      </c>
      <c r="G112" s="144">
        <f t="shared" si="31"/>
        <v>1400000</v>
      </c>
    </row>
    <row r="113" spans="1:7" x14ac:dyDescent="0.25">
      <c r="A113" s="66" t="s">
        <v>342</v>
      </c>
      <c r="B113" s="144">
        <f>SUM(B114:B122)</f>
        <v>1406500</v>
      </c>
      <c r="C113" s="144">
        <f t="shared" ref="C113:G113" si="32">SUM(C114:C122)</f>
        <v>4521298.25</v>
      </c>
      <c r="D113" s="144">
        <f t="shared" si="32"/>
        <v>5927798.25</v>
      </c>
      <c r="E113" s="144">
        <f t="shared" si="32"/>
        <v>1966303.23</v>
      </c>
      <c r="F113" s="144">
        <f t="shared" si="32"/>
        <v>1966303.23</v>
      </c>
      <c r="G113" s="144">
        <f t="shared" si="32"/>
        <v>3961495.02</v>
      </c>
    </row>
    <row r="114" spans="1:7" x14ac:dyDescent="0.25">
      <c r="A114" s="67" t="s">
        <v>343</v>
      </c>
      <c r="B114" s="144"/>
      <c r="C114" s="144"/>
      <c r="D114" s="144">
        <f t="shared" ref="D114:D122" si="33">B114+C114</f>
        <v>0</v>
      </c>
      <c r="E114" s="144"/>
      <c r="F114" s="144"/>
      <c r="G114" s="144">
        <f t="shared" ref="G114:G122" si="34">D114-E114</f>
        <v>0</v>
      </c>
    </row>
    <row r="115" spans="1:7" x14ac:dyDescent="0.25">
      <c r="A115" s="67" t="s">
        <v>344</v>
      </c>
      <c r="B115" s="144"/>
      <c r="C115" s="144"/>
      <c r="D115" s="144">
        <f t="shared" si="33"/>
        <v>0</v>
      </c>
      <c r="E115" s="144"/>
      <c r="F115" s="144"/>
      <c r="G115" s="144">
        <f t="shared" si="34"/>
        <v>0</v>
      </c>
    </row>
    <row r="116" spans="1:7" x14ac:dyDescent="0.25">
      <c r="A116" s="67" t="s">
        <v>345</v>
      </c>
      <c r="B116" s="145">
        <v>1406500</v>
      </c>
      <c r="C116" s="145">
        <v>2554995</v>
      </c>
      <c r="D116" s="144">
        <f t="shared" si="33"/>
        <v>3961495</v>
      </c>
      <c r="E116" s="145">
        <v>0</v>
      </c>
      <c r="F116" s="145">
        <v>0</v>
      </c>
      <c r="G116" s="144">
        <f t="shared" si="34"/>
        <v>3961495</v>
      </c>
    </row>
    <row r="117" spans="1:7" x14ac:dyDescent="0.25">
      <c r="A117" s="67" t="s">
        <v>346</v>
      </c>
      <c r="B117" s="145">
        <v>0</v>
      </c>
      <c r="C117" s="145">
        <v>1966303.25</v>
      </c>
      <c r="D117" s="144">
        <f t="shared" si="33"/>
        <v>1966303.25</v>
      </c>
      <c r="E117" s="145">
        <v>1966303.23</v>
      </c>
      <c r="F117" s="145">
        <v>1966303.23</v>
      </c>
      <c r="G117" s="144">
        <f t="shared" si="34"/>
        <v>2.0000000018626451E-2</v>
      </c>
    </row>
    <row r="118" spans="1:7" x14ac:dyDescent="0.25">
      <c r="A118" s="67" t="s">
        <v>347</v>
      </c>
      <c r="B118" s="144"/>
      <c r="C118" s="144"/>
      <c r="D118" s="144">
        <f t="shared" si="33"/>
        <v>0</v>
      </c>
      <c r="E118" s="144"/>
      <c r="F118" s="144"/>
      <c r="G118" s="144">
        <f t="shared" si="34"/>
        <v>0</v>
      </c>
    </row>
    <row r="119" spans="1:7" x14ac:dyDescent="0.25">
      <c r="A119" s="67" t="s">
        <v>348</v>
      </c>
      <c r="B119" s="144"/>
      <c r="C119" s="144"/>
      <c r="D119" s="144">
        <f t="shared" si="33"/>
        <v>0</v>
      </c>
      <c r="E119" s="144"/>
      <c r="F119" s="144"/>
      <c r="G119" s="144">
        <f t="shared" si="34"/>
        <v>0</v>
      </c>
    </row>
    <row r="120" spans="1:7" x14ac:dyDescent="0.25">
      <c r="A120" s="67" t="s">
        <v>349</v>
      </c>
      <c r="B120" s="144"/>
      <c r="C120" s="144"/>
      <c r="D120" s="144">
        <f t="shared" si="33"/>
        <v>0</v>
      </c>
      <c r="E120" s="144"/>
      <c r="F120" s="144"/>
      <c r="G120" s="144">
        <f t="shared" si="34"/>
        <v>0</v>
      </c>
    </row>
    <row r="121" spans="1:7" x14ac:dyDescent="0.25">
      <c r="A121" s="67" t="s">
        <v>350</v>
      </c>
      <c r="B121" s="144"/>
      <c r="C121" s="144"/>
      <c r="D121" s="144">
        <f t="shared" si="33"/>
        <v>0</v>
      </c>
      <c r="E121" s="144"/>
      <c r="F121" s="144"/>
      <c r="G121" s="144">
        <f t="shared" si="34"/>
        <v>0</v>
      </c>
    </row>
    <row r="122" spans="1:7" x14ac:dyDescent="0.25">
      <c r="A122" s="67" t="s">
        <v>351</v>
      </c>
      <c r="B122" s="144"/>
      <c r="C122" s="144"/>
      <c r="D122" s="144">
        <f t="shared" si="33"/>
        <v>0</v>
      </c>
      <c r="E122" s="144"/>
      <c r="F122" s="144"/>
      <c r="G122" s="144">
        <f t="shared" si="34"/>
        <v>0</v>
      </c>
    </row>
    <row r="123" spans="1:7" x14ac:dyDescent="0.25">
      <c r="A123" s="66" t="s">
        <v>352</v>
      </c>
      <c r="B123" s="144">
        <f>SUM(B124:B132)</f>
        <v>32000</v>
      </c>
      <c r="C123" s="144">
        <f t="shared" ref="C123:G123" si="35">SUM(C124:C132)</f>
        <v>0</v>
      </c>
      <c r="D123" s="144">
        <f t="shared" si="35"/>
        <v>32000</v>
      </c>
      <c r="E123" s="144">
        <f t="shared" si="35"/>
        <v>0</v>
      </c>
      <c r="F123" s="144">
        <f t="shared" si="35"/>
        <v>0</v>
      </c>
      <c r="G123" s="144">
        <f t="shared" si="35"/>
        <v>32000</v>
      </c>
    </row>
    <row r="124" spans="1:7" x14ac:dyDescent="0.25">
      <c r="A124" s="67" t="s">
        <v>353</v>
      </c>
      <c r="B124" s="145">
        <v>32000</v>
      </c>
      <c r="C124" s="145">
        <v>0</v>
      </c>
      <c r="D124" s="144">
        <f t="shared" ref="D124:D132" si="36">B124+C124</f>
        <v>32000</v>
      </c>
      <c r="E124" s="145">
        <v>0</v>
      </c>
      <c r="F124" s="145">
        <v>0</v>
      </c>
      <c r="G124" s="144">
        <f t="shared" ref="G124:G132" si="37">D124-E124</f>
        <v>32000</v>
      </c>
    </row>
    <row r="125" spans="1:7" x14ac:dyDescent="0.25">
      <c r="A125" s="67" t="s">
        <v>354</v>
      </c>
      <c r="B125" s="144"/>
      <c r="C125" s="144"/>
      <c r="D125" s="144">
        <f t="shared" si="36"/>
        <v>0</v>
      </c>
      <c r="E125" s="144"/>
      <c r="F125" s="144"/>
      <c r="G125" s="144">
        <f t="shared" si="37"/>
        <v>0</v>
      </c>
    </row>
    <row r="126" spans="1:7" x14ac:dyDescent="0.25">
      <c r="A126" s="67" t="s">
        <v>355</v>
      </c>
      <c r="B126" s="144"/>
      <c r="C126" s="144"/>
      <c r="D126" s="144">
        <f t="shared" si="36"/>
        <v>0</v>
      </c>
      <c r="E126" s="144"/>
      <c r="F126" s="144"/>
      <c r="G126" s="144">
        <f t="shared" si="37"/>
        <v>0</v>
      </c>
    </row>
    <row r="127" spans="1:7" x14ac:dyDescent="0.25">
      <c r="A127" s="67" t="s">
        <v>356</v>
      </c>
      <c r="B127" s="144"/>
      <c r="C127" s="144"/>
      <c r="D127" s="144">
        <f t="shared" si="36"/>
        <v>0</v>
      </c>
      <c r="E127" s="144"/>
      <c r="F127" s="144"/>
      <c r="G127" s="144">
        <f t="shared" si="37"/>
        <v>0</v>
      </c>
    </row>
    <row r="128" spans="1:7" x14ac:dyDescent="0.25">
      <c r="A128" s="67" t="s">
        <v>357</v>
      </c>
      <c r="B128" s="144"/>
      <c r="C128" s="144"/>
      <c r="D128" s="144">
        <f t="shared" si="36"/>
        <v>0</v>
      </c>
      <c r="E128" s="144"/>
      <c r="F128" s="144"/>
      <c r="G128" s="144">
        <f t="shared" si="37"/>
        <v>0</v>
      </c>
    </row>
    <row r="129" spans="1:7" x14ac:dyDescent="0.25">
      <c r="A129" s="67" t="s">
        <v>358</v>
      </c>
      <c r="B129" s="144"/>
      <c r="C129" s="144"/>
      <c r="D129" s="144">
        <f t="shared" si="36"/>
        <v>0</v>
      </c>
      <c r="E129" s="144"/>
      <c r="F129" s="144"/>
      <c r="G129" s="144">
        <f t="shared" si="37"/>
        <v>0</v>
      </c>
    </row>
    <row r="130" spans="1:7" x14ac:dyDescent="0.25">
      <c r="A130" s="67" t="s">
        <v>359</v>
      </c>
      <c r="B130" s="144"/>
      <c r="C130" s="144"/>
      <c r="D130" s="144">
        <f t="shared" si="36"/>
        <v>0</v>
      </c>
      <c r="E130" s="144"/>
      <c r="F130" s="144"/>
      <c r="G130" s="144">
        <f t="shared" si="37"/>
        <v>0</v>
      </c>
    </row>
    <row r="131" spans="1:7" x14ac:dyDescent="0.25">
      <c r="A131" s="67" t="s">
        <v>360</v>
      </c>
      <c r="B131" s="144"/>
      <c r="C131" s="144"/>
      <c r="D131" s="144">
        <f t="shared" si="36"/>
        <v>0</v>
      </c>
      <c r="E131" s="144"/>
      <c r="F131" s="144"/>
      <c r="G131" s="144">
        <f t="shared" si="37"/>
        <v>0</v>
      </c>
    </row>
    <row r="132" spans="1:7" x14ac:dyDescent="0.25">
      <c r="A132" s="67" t="s">
        <v>361</v>
      </c>
      <c r="B132" s="144"/>
      <c r="C132" s="144"/>
      <c r="D132" s="144">
        <f t="shared" si="36"/>
        <v>0</v>
      </c>
      <c r="E132" s="144"/>
      <c r="F132" s="144"/>
      <c r="G132" s="144">
        <f t="shared" si="37"/>
        <v>0</v>
      </c>
    </row>
    <row r="133" spans="1:7" x14ac:dyDescent="0.25">
      <c r="A133" s="66" t="s">
        <v>362</v>
      </c>
      <c r="B133" s="144">
        <f>SUM(B134:B136)</f>
        <v>21141326.670000002</v>
      </c>
      <c r="C133" s="144">
        <f t="shared" ref="C133:G133" si="38">SUM(C134:C136)</f>
        <v>21429426.340000004</v>
      </c>
      <c r="D133" s="144">
        <f t="shared" si="38"/>
        <v>42570753.010000005</v>
      </c>
      <c r="E133" s="144">
        <f t="shared" si="38"/>
        <v>15517590.199999999</v>
      </c>
      <c r="F133" s="144">
        <f t="shared" si="38"/>
        <v>15517590.199999999</v>
      </c>
      <c r="G133" s="144">
        <f t="shared" si="38"/>
        <v>27053162.810000006</v>
      </c>
    </row>
    <row r="134" spans="1:7" x14ac:dyDescent="0.25">
      <c r="A134" s="67" t="s">
        <v>363</v>
      </c>
      <c r="B134" s="145">
        <v>21141326.670000002</v>
      </c>
      <c r="C134" s="145">
        <v>21425303.170000002</v>
      </c>
      <c r="D134" s="144">
        <f t="shared" ref="D134:D157" si="39">B134+C134</f>
        <v>42566629.840000004</v>
      </c>
      <c r="E134" s="145">
        <v>15513467.039999999</v>
      </c>
      <c r="F134" s="145">
        <v>15513467.039999999</v>
      </c>
      <c r="G134" s="144">
        <f t="shared" ref="G134:G136" si="40">D134-E134</f>
        <v>27053162.800000004</v>
      </c>
    </row>
    <row r="135" spans="1:7" x14ac:dyDescent="0.25">
      <c r="A135" s="67" t="s">
        <v>364</v>
      </c>
      <c r="B135" s="144"/>
      <c r="C135" s="144"/>
      <c r="D135" s="144">
        <f t="shared" si="39"/>
        <v>0</v>
      </c>
      <c r="E135" s="144"/>
      <c r="F135" s="144"/>
      <c r="G135" s="144">
        <f t="shared" si="40"/>
        <v>0</v>
      </c>
    </row>
    <row r="136" spans="1:7" x14ac:dyDescent="0.25">
      <c r="A136" s="67" t="s">
        <v>365</v>
      </c>
      <c r="B136" s="145">
        <v>0</v>
      </c>
      <c r="C136" s="145">
        <v>4123.17</v>
      </c>
      <c r="D136" s="144">
        <f t="shared" si="39"/>
        <v>4123.17</v>
      </c>
      <c r="E136" s="145">
        <v>4123.16</v>
      </c>
      <c r="F136" s="145">
        <v>4123.16</v>
      </c>
      <c r="G136" s="144">
        <f t="shared" si="40"/>
        <v>1.0000000000218279E-2</v>
      </c>
    </row>
    <row r="137" spans="1:7" x14ac:dyDescent="0.25">
      <c r="A137" s="66" t="s">
        <v>366</v>
      </c>
      <c r="B137" s="144">
        <f>SUM(B138:B142,B144:B145)</f>
        <v>0</v>
      </c>
      <c r="C137" s="144">
        <f t="shared" ref="C137:G137" si="41">SUM(C138:C142,C144:C145)</f>
        <v>0</v>
      </c>
      <c r="D137" s="144">
        <f t="shared" si="41"/>
        <v>0</v>
      </c>
      <c r="E137" s="144">
        <f t="shared" si="41"/>
        <v>0</v>
      </c>
      <c r="F137" s="144">
        <f t="shared" si="41"/>
        <v>0</v>
      </c>
      <c r="G137" s="144">
        <f t="shared" si="41"/>
        <v>0</v>
      </c>
    </row>
    <row r="138" spans="1:7" x14ac:dyDescent="0.25">
      <c r="A138" s="67" t="s">
        <v>367</v>
      </c>
      <c r="B138" s="144"/>
      <c r="C138" s="144"/>
      <c r="D138" s="144">
        <f t="shared" si="39"/>
        <v>0</v>
      </c>
      <c r="E138" s="144"/>
      <c r="F138" s="144"/>
      <c r="G138" s="144">
        <f t="shared" ref="G138:G145" si="42">D138-E138</f>
        <v>0</v>
      </c>
    </row>
    <row r="139" spans="1:7" x14ac:dyDescent="0.25">
      <c r="A139" s="67" t="s">
        <v>368</v>
      </c>
      <c r="B139" s="144"/>
      <c r="C139" s="144"/>
      <c r="D139" s="144">
        <f t="shared" si="39"/>
        <v>0</v>
      </c>
      <c r="E139" s="144"/>
      <c r="F139" s="144"/>
      <c r="G139" s="144">
        <f t="shared" si="42"/>
        <v>0</v>
      </c>
    </row>
    <row r="140" spans="1:7" x14ac:dyDescent="0.25">
      <c r="A140" s="67" t="s">
        <v>369</v>
      </c>
      <c r="B140" s="144"/>
      <c r="C140" s="144"/>
      <c r="D140" s="144">
        <f t="shared" si="39"/>
        <v>0</v>
      </c>
      <c r="E140" s="144"/>
      <c r="F140" s="144"/>
      <c r="G140" s="144">
        <f t="shared" si="42"/>
        <v>0</v>
      </c>
    </row>
    <row r="141" spans="1:7" x14ac:dyDescent="0.25">
      <c r="A141" s="67" t="s">
        <v>370</v>
      </c>
      <c r="B141" s="144"/>
      <c r="C141" s="144"/>
      <c r="D141" s="144">
        <f t="shared" si="39"/>
        <v>0</v>
      </c>
      <c r="E141" s="144"/>
      <c r="F141" s="144"/>
      <c r="G141" s="144">
        <f t="shared" si="42"/>
        <v>0</v>
      </c>
    </row>
    <row r="142" spans="1:7" x14ac:dyDescent="0.25">
      <c r="A142" s="67" t="s">
        <v>371</v>
      </c>
      <c r="B142" s="144"/>
      <c r="C142" s="144"/>
      <c r="D142" s="144">
        <f t="shared" si="39"/>
        <v>0</v>
      </c>
      <c r="E142" s="144"/>
      <c r="F142" s="144"/>
      <c r="G142" s="144">
        <f t="shared" si="42"/>
        <v>0</v>
      </c>
    </row>
    <row r="143" spans="1:7" x14ac:dyDescent="0.25">
      <c r="A143" s="67" t="s">
        <v>372</v>
      </c>
      <c r="B143" s="144"/>
      <c r="C143" s="144"/>
      <c r="D143" s="144">
        <f t="shared" si="39"/>
        <v>0</v>
      </c>
      <c r="E143" s="144"/>
      <c r="F143" s="144"/>
      <c r="G143" s="144">
        <f t="shared" si="42"/>
        <v>0</v>
      </c>
    </row>
    <row r="144" spans="1:7" x14ac:dyDescent="0.25">
      <c r="A144" s="67" t="s">
        <v>373</v>
      </c>
      <c r="B144" s="144"/>
      <c r="C144" s="144"/>
      <c r="D144" s="144">
        <f t="shared" si="39"/>
        <v>0</v>
      </c>
      <c r="E144" s="144"/>
      <c r="F144" s="144"/>
      <c r="G144" s="144">
        <f t="shared" si="42"/>
        <v>0</v>
      </c>
    </row>
    <row r="145" spans="1:7" x14ac:dyDescent="0.25">
      <c r="A145" s="67" t="s">
        <v>374</v>
      </c>
      <c r="B145" s="144"/>
      <c r="C145" s="144"/>
      <c r="D145" s="144">
        <f t="shared" si="39"/>
        <v>0</v>
      </c>
      <c r="E145" s="144"/>
      <c r="F145" s="144"/>
      <c r="G145" s="144">
        <f t="shared" si="42"/>
        <v>0</v>
      </c>
    </row>
    <row r="146" spans="1:7" x14ac:dyDescent="0.25">
      <c r="A146" s="66" t="s">
        <v>375</v>
      </c>
      <c r="B146" s="144">
        <f>SUM(B147:B149)</f>
        <v>0</v>
      </c>
      <c r="C146" s="144">
        <f t="shared" ref="C146:G146" si="43">SUM(C147:C149)</f>
        <v>0</v>
      </c>
      <c r="D146" s="144">
        <f t="shared" si="43"/>
        <v>0</v>
      </c>
      <c r="E146" s="144">
        <f t="shared" si="43"/>
        <v>0</v>
      </c>
      <c r="F146" s="144">
        <f t="shared" si="43"/>
        <v>0</v>
      </c>
      <c r="G146" s="144">
        <f t="shared" si="43"/>
        <v>0</v>
      </c>
    </row>
    <row r="147" spans="1:7" x14ac:dyDescent="0.25">
      <c r="A147" s="67" t="s">
        <v>376</v>
      </c>
      <c r="B147" s="144"/>
      <c r="C147" s="144"/>
      <c r="D147" s="144">
        <f t="shared" si="39"/>
        <v>0</v>
      </c>
      <c r="E147" s="144"/>
      <c r="F147" s="144"/>
      <c r="G147" s="144">
        <f t="shared" ref="G147:G149" si="44">D147-E147</f>
        <v>0</v>
      </c>
    </row>
    <row r="148" spans="1:7" x14ac:dyDescent="0.25">
      <c r="A148" s="67" t="s">
        <v>377</v>
      </c>
      <c r="B148" s="144"/>
      <c r="C148" s="144"/>
      <c r="D148" s="144">
        <f t="shared" si="39"/>
        <v>0</v>
      </c>
      <c r="E148" s="144"/>
      <c r="F148" s="144"/>
      <c r="G148" s="144">
        <f t="shared" si="44"/>
        <v>0</v>
      </c>
    </row>
    <row r="149" spans="1:7" x14ac:dyDescent="0.25">
      <c r="A149" s="67" t="s">
        <v>378</v>
      </c>
      <c r="B149" s="144"/>
      <c r="C149" s="144"/>
      <c r="D149" s="144">
        <f t="shared" si="39"/>
        <v>0</v>
      </c>
      <c r="E149" s="144"/>
      <c r="F149" s="144"/>
      <c r="G149" s="144">
        <f t="shared" si="44"/>
        <v>0</v>
      </c>
    </row>
    <row r="150" spans="1:7" x14ac:dyDescent="0.25">
      <c r="A150" s="66" t="s">
        <v>379</v>
      </c>
      <c r="B150" s="144">
        <f>SUM(B151:B157)</f>
        <v>0</v>
      </c>
      <c r="C150" s="144">
        <f t="shared" ref="C150:G150" si="45">SUM(C151:C157)</f>
        <v>0</v>
      </c>
      <c r="D150" s="144">
        <f t="shared" si="45"/>
        <v>0</v>
      </c>
      <c r="E150" s="144">
        <f t="shared" si="45"/>
        <v>0</v>
      </c>
      <c r="F150" s="144">
        <f t="shared" si="45"/>
        <v>0</v>
      </c>
      <c r="G150" s="144">
        <f t="shared" si="45"/>
        <v>0</v>
      </c>
    </row>
    <row r="151" spans="1:7" x14ac:dyDescent="0.25">
      <c r="A151" s="67" t="s">
        <v>380</v>
      </c>
      <c r="B151" s="144"/>
      <c r="C151" s="144"/>
      <c r="D151" s="144">
        <f t="shared" si="39"/>
        <v>0</v>
      </c>
      <c r="E151" s="144"/>
      <c r="F151" s="144"/>
      <c r="G151" s="144">
        <f t="shared" ref="G151:G157" si="46">D151-E151</f>
        <v>0</v>
      </c>
    </row>
    <row r="152" spans="1:7" x14ac:dyDescent="0.25">
      <c r="A152" s="67" t="s">
        <v>381</v>
      </c>
      <c r="B152" s="144"/>
      <c r="C152" s="144"/>
      <c r="D152" s="144">
        <f t="shared" si="39"/>
        <v>0</v>
      </c>
      <c r="E152" s="144"/>
      <c r="F152" s="144"/>
      <c r="G152" s="144">
        <f t="shared" si="46"/>
        <v>0</v>
      </c>
    </row>
    <row r="153" spans="1:7" x14ac:dyDescent="0.25">
      <c r="A153" s="67" t="s">
        <v>382</v>
      </c>
      <c r="B153" s="144"/>
      <c r="C153" s="144"/>
      <c r="D153" s="144">
        <f t="shared" si="39"/>
        <v>0</v>
      </c>
      <c r="E153" s="144"/>
      <c r="F153" s="144"/>
      <c r="G153" s="144">
        <f t="shared" si="46"/>
        <v>0</v>
      </c>
    </row>
    <row r="154" spans="1:7" x14ac:dyDescent="0.25">
      <c r="A154" s="69" t="s">
        <v>383</v>
      </c>
      <c r="B154" s="144"/>
      <c r="C154" s="144"/>
      <c r="D154" s="144">
        <f t="shared" si="39"/>
        <v>0</v>
      </c>
      <c r="E154" s="144"/>
      <c r="F154" s="144"/>
      <c r="G154" s="144">
        <f t="shared" si="46"/>
        <v>0</v>
      </c>
    </row>
    <row r="155" spans="1:7" x14ac:dyDescent="0.25">
      <c r="A155" s="67" t="s">
        <v>384</v>
      </c>
      <c r="B155" s="144"/>
      <c r="C155" s="144"/>
      <c r="D155" s="144">
        <f t="shared" si="39"/>
        <v>0</v>
      </c>
      <c r="E155" s="144"/>
      <c r="F155" s="144"/>
      <c r="G155" s="144">
        <f t="shared" si="46"/>
        <v>0</v>
      </c>
    </row>
    <row r="156" spans="1:7" x14ac:dyDescent="0.25">
      <c r="A156" s="67" t="s">
        <v>385</v>
      </c>
      <c r="B156" s="144"/>
      <c r="C156" s="144"/>
      <c r="D156" s="144">
        <f t="shared" si="39"/>
        <v>0</v>
      </c>
      <c r="E156" s="144"/>
      <c r="F156" s="144"/>
      <c r="G156" s="144">
        <f t="shared" si="46"/>
        <v>0</v>
      </c>
    </row>
    <row r="157" spans="1:7" x14ac:dyDescent="0.25">
      <c r="A157" s="67" t="s">
        <v>386</v>
      </c>
      <c r="B157" s="144"/>
      <c r="C157" s="144"/>
      <c r="D157" s="144">
        <f t="shared" si="39"/>
        <v>0</v>
      </c>
      <c r="E157" s="144"/>
      <c r="F157" s="144"/>
      <c r="G157" s="144">
        <f t="shared" si="46"/>
        <v>0</v>
      </c>
    </row>
    <row r="158" spans="1:7" x14ac:dyDescent="0.25">
      <c r="A158" s="70"/>
      <c r="B158" s="146"/>
      <c r="C158" s="146"/>
      <c r="D158" s="146"/>
      <c r="E158" s="146"/>
      <c r="F158" s="146"/>
      <c r="G158" s="146"/>
    </row>
    <row r="159" spans="1:7" x14ac:dyDescent="0.25">
      <c r="A159" s="23" t="s">
        <v>388</v>
      </c>
      <c r="B159" s="143">
        <f>B9+B84</f>
        <v>193017248.80000001</v>
      </c>
      <c r="C159" s="143">
        <f t="shared" ref="C159:G159" si="47">C9+C84</f>
        <v>39188642.670000002</v>
      </c>
      <c r="D159" s="143">
        <f t="shared" si="47"/>
        <v>232205891.47000003</v>
      </c>
      <c r="E159" s="143">
        <f t="shared" si="47"/>
        <v>48586501.019999996</v>
      </c>
      <c r="F159" s="143">
        <f t="shared" si="47"/>
        <v>48059429.390000001</v>
      </c>
      <c r="G159" s="143">
        <f t="shared" si="47"/>
        <v>183619390.44999999</v>
      </c>
    </row>
    <row r="160" spans="1:7" x14ac:dyDescent="0.25">
      <c r="A160" s="44"/>
      <c r="B160" s="147"/>
      <c r="C160" s="147"/>
      <c r="D160" s="147"/>
      <c r="E160" s="147"/>
      <c r="F160" s="147"/>
      <c r="G160" s="147"/>
    </row>
    <row r="162" spans="1:1" x14ac:dyDescent="0.25">
      <c r="A162" t="s">
        <v>607</v>
      </c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scale="3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64"/>
  <sheetViews>
    <sheetView showGridLines="0" view="pageBreakPreview" topLeftCell="A36" zoomScale="96" zoomScaleNormal="78" zoomScaleSheetLayoutView="96" workbookViewId="0">
      <selection activeCell="A64" sqref="A64:F64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9" t="s">
        <v>389</v>
      </c>
      <c r="B1" s="180"/>
      <c r="C1" s="180"/>
      <c r="D1" s="180"/>
      <c r="E1" s="180"/>
      <c r="F1" s="180"/>
      <c r="G1" s="181"/>
    </row>
    <row r="2" spans="1:7" ht="15" customHeight="1" x14ac:dyDescent="0.25">
      <c r="A2" s="85"/>
      <c r="B2" s="86"/>
      <c r="C2" s="122" t="s">
        <v>565</v>
      </c>
      <c r="D2" s="86"/>
      <c r="E2" s="86"/>
      <c r="F2" s="86"/>
      <c r="G2" s="87"/>
    </row>
    <row r="3" spans="1:7" ht="15" customHeight="1" x14ac:dyDescent="0.25">
      <c r="A3" s="88" t="s">
        <v>305</v>
      </c>
      <c r="B3" s="89"/>
      <c r="C3" s="89"/>
      <c r="D3" s="89"/>
      <c r="E3" s="89"/>
      <c r="F3" s="89"/>
      <c r="G3" s="90"/>
    </row>
    <row r="4" spans="1:7" ht="15" customHeight="1" x14ac:dyDescent="0.25">
      <c r="A4" s="88" t="s">
        <v>390</v>
      </c>
      <c r="B4" s="89"/>
      <c r="C4" s="89"/>
      <c r="D4" s="89"/>
      <c r="E4" s="89"/>
      <c r="F4" s="89"/>
      <c r="G4" s="90"/>
    </row>
    <row r="5" spans="1:7" ht="15" customHeight="1" x14ac:dyDescent="0.25">
      <c r="A5" s="88" t="str">
        <f>'Formato 3'!A4</f>
        <v>Del 1 de Enero al 31 de Marzo de 2023 (b)</v>
      </c>
      <c r="B5" s="89"/>
      <c r="C5" s="89"/>
      <c r="D5" s="89"/>
      <c r="E5" s="89"/>
      <c r="F5" s="89"/>
      <c r="G5" s="90"/>
    </row>
    <row r="6" spans="1:7" ht="41.45" customHeight="1" x14ac:dyDescent="0.25">
      <c r="A6" s="91" t="s">
        <v>4</v>
      </c>
      <c r="B6" s="92"/>
      <c r="C6" s="92"/>
      <c r="D6" s="92"/>
      <c r="E6" s="92"/>
      <c r="F6" s="92"/>
      <c r="G6" s="93"/>
    </row>
    <row r="7" spans="1:7" ht="15" customHeight="1" x14ac:dyDescent="0.25">
      <c r="A7" s="174" t="s">
        <v>8</v>
      </c>
      <c r="B7" s="176" t="s">
        <v>307</v>
      </c>
      <c r="C7" s="176"/>
      <c r="D7" s="176"/>
      <c r="E7" s="176"/>
      <c r="F7" s="176"/>
      <c r="G7" s="178" t="s">
        <v>308</v>
      </c>
    </row>
    <row r="8" spans="1:7" ht="30" x14ac:dyDescent="0.25">
      <c r="A8" s="175"/>
      <c r="B8" s="19" t="s">
        <v>309</v>
      </c>
      <c r="C8" s="6" t="s">
        <v>239</v>
      </c>
      <c r="D8" s="19" t="s">
        <v>240</v>
      </c>
      <c r="E8" s="19" t="s">
        <v>195</v>
      </c>
      <c r="F8" s="19" t="s">
        <v>212</v>
      </c>
      <c r="G8" s="177"/>
    </row>
    <row r="9" spans="1:7" ht="15.75" customHeight="1" x14ac:dyDescent="0.25">
      <c r="A9" s="162" t="s">
        <v>391</v>
      </c>
      <c r="B9" s="148">
        <f>SUM(B10:B49)</f>
        <v>140624108.83000001</v>
      </c>
      <c r="C9" s="148">
        <f t="shared" ref="C9:G9" si="0">SUM(C10:C49)</f>
        <v>9731197.3800000008</v>
      </c>
      <c r="D9" s="148">
        <f t="shared" si="0"/>
        <v>150355306.20999995</v>
      </c>
      <c r="E9" s="148">
        <f t="shared" si="0"/>
        <v>25026657.899999995</v>
      </c>
      <c r="F9" s="148">
        <f t="shared" si="0"/>
        <v>24499586.269999992</v>
      </c>
      <c r="G9" s="148">
        <f t="shared" si="0"/>
        <v>125328648.31000002</v>
      </c>
    </row>
    <row r="10" spans="1:7" x14ac:dyDescent="0.25">
      <c r="A10" s="166" t="s">
        <v>567</v>
      </c>
      <c r="B10" s="134">
        <v>889870.18</v>
      </c>
      <c r="C10" s="134">
        <v>29999.99</v>
      </c>
      <c r="D10" s="124">
        <f>B10+C10</f>
        <v>919870.17</v>
      </c>
      <c r="E10" s="134">
        <v>203914.98</v>
      </c>
      <c r="F10" s="134">
        <v>203914.98</v>
      </c>
      <c r="G10" s="124">
        <f>D10-E10</f>
        <v>715955.19000000006</v>
      </c>
    </row>
    <row r="11" spans="1:7" x14ac:dyDescent="0.25">
      <c r="A11" s="166" t="s">
        <v>568</v>
      </c>
      <c r="B11" s="134">
        <v>821432.77</v>
      </c>
      <c r="C11" s="134">
        <v>0</v>
      </c>
      <c r="D11" s="124">
        <f t="shared" ref="D11:D48" si="1">B11+C11</f>
        <v>821432.77</v>
      </c>
      <c r="E11" s="134">
        <v>185940.13</v>
      </c>
      <c r="F11" s="134">
        <v>181580.11</v>
      </c>
      <c r="G11" s="124">
        <f t="shared" ref="G11:G48" si="2">D11-E11</f>
        <v>635492.64</v>
      </c>
    </row>
    <row r="12" spans="1:7" x14ac:dyDescent="0.25">
      <c r="A12" s="166" t="s">
        <v>569</v>
      </c>
      <c r="B12" s="134">
        <v>3721005.23</v>
      </c>
      <c r="C12" s="134">
        <v>23000</v>
      </c>
      <c r="D12" s="124">
        <f t="shared" si="1"/>
        <v>3744005.23</v>
      </c>
      <c r="E12" s="134">
        <v>814841.1</v>
      </c>
      <c r="F12" s="134">
        <v>814841.1</v>
      </c>
      <c r="G12" s="124">
        <f t="shared" si="2"/>
        <v>2929164.13</v>
      </c>
    </row>
    <row r="13" spans="1:7" x14ac:dyDescent="0.25">
      <c r="A13" s="166" t="s">
        <v>570</v>
      </c>
      <c r="B13" s="134">
        <v>27944181.539999999</v>
      </c>
      <c r="C13" s="134">
        <v>1030000</v>
      </c>
      <c r="D13" s="124">
        <f t="shared" si="1"/>
        <v>28974181.539999999</v>
      </c>
      <c r="E13" s="134">
        <v>2695566.38</v>
      </c>
      <c r="F13" s="134">
        <v>2693409.24</v>
      </c>
      <c r="G13" s="124">
        <f t="shared" si="2"/>
        <v>26278615.16</v>
      </c>
    </row>
    <row r="14" spans="1:7" x14ac:dyDescent="0.25">
      <c r="A14" s="166" t="s">
        <v>571</v>
      </c>
      <c r="B14" s="134">
        <v>635507.78</v>
      </c>
      <c r="C14" s="134">
        <v>0</v>
      </c>
      <c r="D14" s="124">
        <f t="shared" si="1"/>
        <v>635507.78</v>
      </c>
      <c r="E14" s="134">
        <v>146310.72</v>
      </c>
      <c r="F14" s="134">
        <v>146310.72</v>
      </c>
      <c r="G14" s="124">
        <f t="shared" si="2"/>
        <v>489197.06000000006</v>
      </c>
    </row>
    <row r="15" spans="1:7" x14ac:dyDescent="0.25">
      <c r="A15" s="166" t="s">
        <v>572</v>
      </c>
      <c r="B15" s="134">
        <v>1578129.48</v>
      </c>
      <c r="C15" s="134">
        <v>68000</v>
      </c>
      <c r="D15" s="124">
        <f t="shared" si="1"/>
        <v>1646129.48</v>
      </c>
      <c r="E15" s="134">
        <v>225722.29</v>
      </c>
      <c r="F15" s="134">
        <v>225722.29</v>
      </c>
      <c r="G15" s="124">
        <f t="shared" si="2"/>
        <v>1420407.19</v>
      </c>
    </row>
    <row r="16" spans="1:7" x14ac:dyDescent="0.25">
      <c r="A16" s="166" t="s">
        <v>573</v>
      </c>
      <c r="B16" s="134">
        <v>3612345.13</v>
      </c>
      <c r="C16" s="134">
        <v>51000</v>
      </c>
      <c r="D16" s="124">
        <f t="shared" si="1"/>
        <v>3663345.13</v>
      </c>
      <c r="E16" s="134">
        <v>526264.04</v>
      </c>
      <c r="F16" s="134">
        <v>526264.04</v>
      </c>
      <c r="G16" s="124">
        <f t="shared" si="2"/>
        <v>3137081.09</v>
      </c>
    </row>
    <row r="17" spans="1:7" x14ac:dyDescent="0.25">
      <c r="A17" s="166" t="s">
        <v>574</v>
      </c>
      <c r="B17" s="134">
        <v>2237864.65</v>
      </c>
      <c r="C17" s="134">
        <v>10000</v>
      </c>
      <c r="D17" s="124">
        <f t="shared" si="1"/>
        <v>2247864.65</v>
      </c>
      <c r="E17" s="134">
        <v>414045.25</v>
      </c>
      <c r="F17" s="134">
        <v>411304.32</v>
      </c>
      <c r="G17" s="124">
        <f t="shared" si="2"/>
        <v>1833819.4</v>
      </c>
    </row>
    <row r="18" spans="1:7" x14ac:dyDescent="0.25">
      <c r="A18" s="166" t="s">
        <v>575</v>
      </c>
      <c r="B18" s="134">
        <v>1278843.26</v>
      </c>
      <c r="C18" s="134">
        <v>0</v>
      </c>
      <c r="D18" s="124">
        <f t="shared" si="1"/>
        <v>1278843.26</v>
      </c>
      <c r="E18" s="134">
        <v>235178.93</v>
      </c>
      <c r="F18" s="134">
        <v>235178.93</v>
      </c>
      <c r="G18" s="124">
        <f t="shared" si="2"/>
        <v>1043664.3300000001</v>
      </c>
    </row>
    <row r="19" spans="1:7" x14ac:dyDescent="0.25">
      <c r="A19" s="166" t="s">
        <v>576</v>
      </c>
      <c r="B19" s="134">
        <v>1140088.1399999999</v>
      </c>
      <c r="C19" s="134">
        <v>0</v>
      </c>
      <c r="D19" s="124">
        <f t="shared" si="1"/>
        <v>1140088.1399999999</v>
      </c>
      <c r="E19" s="134">
        <v>178502.6</v>
      </c>
      <c r="F19" s="134">
        <v>178502.6</v>
      </c>
      <c r="G19" s="124">
        <f t="shared" si="2"/>
        <v>961585.53999999992</v>
      </c>
    </row>
    <row r="20" spans="1:7" x14ac:dyDescent="0.25">
      <c r="A20" s="166" t="s">
        <v>577</v>
      </c>
      <c r="B20" s="134">
        <v>10833949.23</v>
      </c>
      <c r="C20" s="134">
        <v>-234154.34</v>
      </c>
      <c r="D20" s="124">
        <f t="shared" si="1"/>
        <v>10599794.890000001</v>
      </c>
      <c r="E20" s="134">
        <v>1850879.06</v>
      </c>
      <c r="F20" s="134">
        <v>1847617.67</v>
      </c>
      <c r="G20" s="124">
        <f t="shared" si="2"/>
        <v>8748915.8300000001</v>
      </c>
    </row>
    <row r="21" spans="1:7" x14ac:dyDescent="0.25">
      <c r="A21" s="166" t="s">
        <v>578</v>
      </c>
      <c r="B21" s="134">
        <v>1833292.27</v>
      </c>
      <c r="C21" s="134">
        <v>20000</v>
      </c>
      <c r="D21" s="124">
        <f t="shared" si="1"/>
        <v>1853292.27</v>
      </c>
      <c r="E21" s="134">
        <v>297909.92</v>
      </c>
      <c r="F21" s="134">
        <v>297909.92</v>
      </c>
      <c r="G21" s="124">
        <f t="shared" si="2"/>
        <v>1555382.35</v>
      </c>
    </row>
    <row r="22" spans="1:7" x14ac:dyDescent="0.25">
      <c r="A22" s="166" t="s">
        <v>579</v>
      </c>
      <c r="B22" s="134">
        <v>8137265.5800000001</v>
      </c>
      <c r="C22" s="134">
        <v>3728212.49</v>
      </c>
      <c r="D22" s="124">
        <f t="shared" si="1"/>
        <v>11865478.07</v>
      </c>
      <c r="E22" s="134">
        <v>5416373.46</v>
      </c>
      <c r="F22" s="134">
        <v>5316928.8</v>
      </c>
      <c r="G22" s="124">
        <f t="shared" si="2"/>
        <v>6449104.6100000003</v>
      </c>
    </row>
    <row r="23" spans="1:7" x14ac:dyDescent="0.25">
      <c r="A23" s="166" t="s">
        <v>580</v>
      </c>
      <c r="B23" s="134">
        <v>16698224.539999999</v>
      </c>
      <c r="C23" s="134">
        <v>0</v>
      </c>
      <c r="D23" s="124">
        <f t="shared" si="1"/>
        <v>16698224.539999999</v>
      </c>
      <c r="E23" s="134">
        <v>2383140.09</v>
      </c>
      <c r="F23" s="134">
        <v>2368185.09</v>
      </c>
      <c r="G23" s="124">
        <f t="shared" si="2"/>
        <v>14315084.449999999</v>
      </c>
    </row>
    <row r="24" spans="1:7" x14ac:dyDescent="0.25">
      <c r="A24" s="166" t="s">
        <v>581</v>
      </c>
      <c r="B24" s="134">
        <v>2378770.73</v>
      </c>
      <c r="C24" s="134">
        <v>400000</v>
      </c>
      <c r="D24" s="124">
        <f t="shared" si="1"/>
        <v>2778770.73</v>
      </c>
      <c r="E24" s="134">
        <v>483625.94</v>
      </c>
      <c r="F24" s="134">
        <v>456133.94</v>
      </c>
      <c r="G24" s="124">
        <f t="shared" si="2"/>
        <v>2295144.79</v>
      </c>
    </row>
    <row r="25" spans="1:7" x14ac:dyDescent="0.25">
      <c r="A25" s="166" t="s">
        <v>582</v>
      </c>
      <c r="B25" s="134">
        <v>946859.56</v>
      </c>
      <c r="C25" s="134">
        <v>0</v>
      </c>
      <c r="D25" s="124">
        <f t="shared" si="1"/>
        <v>946859.56</v>
      </c>
      <c r="E25" s="134">
        <v>123786.26</v>
      </c>
      <c r="F25" s="134">
        <v>123786.26</v>
      </c>
      <c r="G25" s="124">
        <f t="shared" si="2"/>
        <v>823073.3</v>
      </c>
    </row>
    <row r="26" spans="1:7" x14ac:dyDescent="0.25">
      <c r="A26" s="166" t="s">
        <v>583</v>
      </c>
      <c r="B26" s="134">
        <v>1729737.87</v>
      </c>
      <c r="C26" s="134">
        <v>0</v>
      </c>
      <c r="D26" s="124">
        <f t="shared" si="1"/>
        <v>1729737.87</v>
      </c>
      <c r="E26" s="134">
        <v>137575.79999999999</v>
      </c>
      <c r="F26" s="134">
        <v>135901.92000000001</v>
      </c>
      <c r="G26" s="124">
        <f t="shared" si="2"/>
        <v>1592162.07</v>
      </c>
    </row>
    <row r="27" spans="1:7" x14ac:dyDescent="0.25">
      <c r="A27" s="166" t="s">
        <v>584</v>
      </c>
      <c r="B27" s="134">
        <v>463003.97</v>
      </c>
      <c r="C27" s="134">
        <v>0</v>
      </c>
      <c r="D27" s="124">
        <f t="shared" si="1"/>
        <v>463003.97</v>
      </c>
      <c r="E27" s="134">
        <v>73417.679999999993</v>
      </c>
      <c r="F27" s="134">
        <v>73417.679999999993</v>
      </c>
      <c r="G27" s="124">
        <f t="shared" si="2"/>
        <v>389586.29</v>
      </c>
    </row>
    <row r="28" spans="1:7" x14ac:dyDescent="0.25">
      <c r="A28" s="166" t="s">
        <v>585</v>
      </c>
      <c r="B28" s="134">
        <v>19973084.52</v>
      </c>
      <c r="C28" s="134">
        <v>666045.64</v>
      </c>
      <c r="D28" s="124">
        <f t="shared" si="1"/>
        <v>20639130.16</v>
      </c>
      <c r="E28" s="134">
        <v>4391041.82</v>
      </c>
      <c r="F28" s="134">
        <v>4104588.31</v>
      </c>
      <c r="G28" s="124">
        <f t="shared" si="2"/>
        <v>16248088.34</v>
      </c>
    </row>
    <row r="29" spans="1:7" x14ac:dyDescent="0.25">
      <c r="A29" s="166" t="s">
        <v>586</v>
      </c>
      <c r="B29" s="134">
        <v>477575.92</v>
      </c>
      <c r="C29" s="134">
        <v>0</v>
      </c>
      <c r="D29" s="124">
        <f t="shared" si="1"/>
        <v>477575.92</v>
      </c>
      <c r="E29" s="134">
        <v>60261.13</v>
      </c>
      <c r="F29" s="134">
        <v>60261.13</v>
      </c>
      <c r="G29" s="124">
        <f t="shared" si="2"/>
        <v>417314.79</v>
      </c>
    </row>
    <row r="30" spans="1:7" x14ac:dyDescent="0.25">
      <c r="A30" s="166" t="s">
        <v>587</v>
      </c>
      <c r="B30" s="134">
        <v>1470960.26</v>
      </c>
      <c r="C30" s="134">
        <v>40000</v>
      </c>
      <c r="D30" s="124">
        <f t="shared" si="1"/>
        <v>1510960.26</v>
      </c>
      <c r="E30" s="134">
        <v>162191.82999999999</v>
      </c>
      <c r="F30" s="134">
        <v>122389.83</v>
      </c>
      <c r="G30" s="124">
        <f t="shared" si="2"/>
        <v>1348768.43</v>
      </c>
    </row>
    <row r="31" spans="1:7" x14ac:dyDescent="0.25">
      <c r="A31" s="166" t="s">
        <v>588</v>
      </c>
      <c r="B31" s="134">
        <v>369501.4</v>
      </c>
      <c r="C31" s="134">
        <v>20000</v>
      </c>
      <c r="D31" s="124">
        <f t="shared" si="1"/>
        <v>389501.4</v>
      </c>
      <c r="E31" s="134">
        <v>57951.26</v>
      </c>
      <c r="F31" s="134">
        <v>57951.26</v>
      </c>
      <c r="G31" s="124">
        <f t="shared" si="2"/>
        <v>331550.14</v>
      </c>
    </row>
    <row r="32" spans="1:7" x14ac:dyDescent="0.25">
      <c r="A32" s="166" t="s">
        <v>589</v>
      </c>
      <c r="B32" s="134">
        <v>515000</v>
      </c>
      <c r="C32" s="134">
        <v>0</v>
      </c>
      <c r="D32" s="124">
        <f t="shared" si="1"/>
        <v>515000</v>
      </c>
      <c r="E32" s="134">
        <v>121500</v>
      </c>
      <c r="F32" s="134">
        <v>121500</v>
      </c>
      <c r="G32" s="124">
        <f t="shared" si="2"/>
        <v>393500</v>
      </c>
    </row>
    <row r="33" spans="1:7" x14ac:dyDescent="0.25">
      <c r="A33" s="166" t="s">
        <v>590</v>
      </c>
      <c r="B33" s="134">
        <v>1046680.96</v>
      </c>
      <c r="C33" s="134">
        <v>20000</v>
      </c>
      <c r="D33" s="124">
        <f t="shared" si="1"/>
        <v>1066680.96</v>
      </c>
      <c r="E33" s="134">
        <v>128042.37</v>
      </c>
      <c r="F33" s="134">
        <v>128042.37</v>
      </c>
      <c r="G33" s="124">
        <f t="shared" si="2"/>
        <v>938638.59</v>
      </c>
    </row>
    <row r="34" spans="1:7" x14ac:dyDescent="0.25">
      <c r="A34" s="166" t="s">
        <v>591</v>
      </c>
      <c r="B34" s="134">
        <v>3546387.86</v>
      </c>
      <c r="C34" s="134">
        <v>0</v>
      </c>
      <c r="D34" s="124">
        <f t="shared" si="1"/>
        <v>3546387.86</v>
      </c>
      <c r="E34" s="134">
        <v>630499.57999999996</v>
      </c>
      <c r="F34" s="134">
        <v>628999.57999999996</v>
      </c>
      <c r="G34" s="124">
        <f t="shared" si="2"/>
        <v>2915888.28</v>
      </c>
    </row>
    <row r="35" spans="1:7" x14ac:dyDescent="0.25">
      <c r="A35" s="166" t="s">
        <v>592</v>
      </c>
      <c r="B35" s="134">
        <v>470530.55</v>
      </c>
      <c r="C35" s="134">
        <v>0</v>
      </c>
      <c r="D35" s="124">
        <f t="shared" si="1"/>
        <v>470530.55</v>
      </c>
      <c r="E35" s="134">
        <v>108110.43</v>
      </c>
      <c r="F35" s="134">
        <v>108110.43</v>
      </c>
      <c r="G35" s="124">
        <f t="shared" si="2"/>
        <v>362420.12</v>
      </c>
    </row>
    <row r="36" spans="1:7" x14ac:dyDescent="0.25">
      <c r="A36" s="166" t="s">
        <v>593</v>
      </c>
      <c r="B36" s="134">
        <v>1309603.52</v>
      </c>
      <c r="C36" s="134">
        <v>0</v>
      </c>
      <c r="D36" s="124">
        <f t="shared" si="1"/>
        <v>1309603.52</v>
      </c>
      <c r="E36" s="134">
        <v>273082.55</v>
      </c>
      <c r="F36" s="134">
        <v>273082.55</v>
      </c>
      <c r="G36" s="124">
        <f t="shared" si="2"/>
        <v>1036520.97</v>
      </c>
    </row>
    <row r="37" spans="1:7" x14ac:dyDescent="0.25">
      <c r="A37" s="166" t="s">
        <v>594</v>
      </c>
      <c r="B37" s="134">
        <v>798799.9</v>
      </c>
      <c r="C37" s="134">
        <v>0</v>
      </c>
      <c r="D37" s="124">
        <f t="shared" si="1"/>
        <v>798799.9</v>
      </c>
      <c r="E37" s="134">
        <v>168878.63</v>
      </c>
      <c r="F37" s="134">
        <v>168878.63</v>
      </c>
      <c r="G37" s="124">
        <f t="shared" si="2"/>
        <v>629921.27</v>
      </c>
    </row>
    <row r="38" spans="1:7" x14ac:dyDescent="0.25">
      <c r="A38" s="166" t="s">
        <v>595</v>
      </c>
      <c r="B38" s="134">
        <v>3029660.11</v>
      </c>
      <c r="C38" s="134">
        <v>0</v>
      </c>
      <c r="D38" s="124">
        <f t="shared" si="1"/>
        <v>3029660.11</v>
      </c>
      <c r="E38" s="134">
        <v>317229.90000000002</v>
      </c>
      <c r="F38" s="134">
        <v>317229.90000000002</v>
      </c>
      <c r="G38" s="124">
        <f t="shared" si="2"/>
        <v>2712430.21</v>
      </c>
    </row>
    <row r="39" spans="1:7" x14ac:dyDescent="0.25">
      <c r="A39" s="166" t="s">
        <v>596</v>
      </c>
      <c r="B39" s="134">
        <v>3086070.16</v>
      </c>
      <c r="C39" s="134">
        <v>895800</v>
      </c>
      <c r="D39" s="124">
        <f t="shared" si="1"/>
        <v>3981870.16</v>
      </c>
      <c r="E39" s="134">
        <v>167135.57999999999</v>
      </c>
      <c r="F39" s="134">
        <v>167135.57999999999</v>
      </c>
      <c r="G39" s="124">
        <f t="shared" si="2"/>
        <v>3814734.58</v>
      </c>
    </row>
    <row r="40" spans="1:7" x14ac:dyDescent="0.25">
      <c r="A40" s="166" t="s">
        <v>597</v>
      </c>
      <c r="B40" s="134">
        <v>3412229.09</v>
      </c>
      <c r="C40" s="134">
        <v>2142025</v>
      </c>
      <c r="D40" s="124">
        <f t="shared" si="1"/>
        <v>5554254.0899999999</v>
      </c>
      <c r="E40" s="134">
        <v>186808.09</v>
      </c>
      <c r="F40" s="134">
        <v>186808.09</v>
      </c>
      <c r="G40" s="124">
        <f t="shared" si="2"/>
        <v>5367446</v>
      </c>
    </row>
    <row r="41" spans="1:7" x14ac:dyDescent="0.25">
      <c r="A41" s="166" t="s">
        <v>598</v>
      </c>
      <c r="B41" s="134">
        <v>2624906.3199999998</v>
      </c>
      <c r="C41" s="134">
        <v>0</v>
      </c>
      <c r="D41" s="124">
        <f t="shared" si="1"/>
        <v>2624906.3199999998</v>
      </c>
      <c r="E41" s="134">
        <v>284836.01</v>
      </c>
      <c r="F41" s="134">
        <v>241604.91</v>
      </c>
      <c r="G41" s="124">
        <f t="shared" si="2"/>
        <v>2340070.3099999996</v>
      </c>
    </row>
    <row r="42" spans="1:7" x14ac:dyDescent="0.25">
      <c r="A42" s="166" t="s">
        <v>599</v>
      </c>
      <c r="B42" s="134">
        <v>4916625</v>
      </c>
      <c r="C42" s="134">
        <v>760000</v>
      </c>
      <c r="D42" s="124">
        <f t="shared" si="1"/>
        <v>5676625</v>
      </c>
      <c r="E42" s="134">
        <v>711411.56</v>
      </c>
      <c r="F42" s="134">
        <v>711411.56</v>
      </c>
      <c r="G42" s="124">
        <f t="shared" si="2"/>
        <v>4965213.4399999995</v>
      </c>
    </row>
    <row r="43" spans="1:7" x14ac:dyDescent="0.25">
      <c r="A43" s="166" t="s">
        <v>600</v>
      </c>
      <c r="B43" s="134">
        <v>2887709.14</v>
      </c>
      <c r="C43" s="134">
        <v>0</v>
      </c>
      <c r="D43" s="124">
        <f t="shared" si="1"/>
        <v>2887709.14</v>
      </c>
      <c r="E43" s="134">
        <v>238702.5</v>
      </c>
      <c r="F43" s="134">
        <v>238702.5</v>
      </c>
      <c r="G43" s="124">
        <f t="shared" si="2"/>
        <v>2649006.64</v>
      </c>
    </row>
    <row r="44" spans="1:7" x14ac:dyDescent="0.25">
      <c r="A44" s="166" t="s">
        <v>601</v>
      </c>
      <c r="B44" s="134">
        <v>2557219.0499999998</v>
      </c>
      <c r="C44" s="134">
        <v>1888.04</v>
      </c>
      <c r="D44" s="124">
        <f t="shared" si="1"/>
        <v>2559107.09</v>
      </c>
      <c r="E44" s="134">
        <v>397524.93</v>
      </c>
      <c r="F44" s="134">
        <v>397524.93</v>
      </c>
      <c r="G44" s="124">
        <f t="shared" si="2"/>
        <v>2161582.1599999997</v>
      </c>
    </row>
    <row r="45" spans="1:7" x14ac:dyDescent="0.25">
      <c r="A45" s="166" t="s">
        <v>602</v>
      </c>
      <c r="B45" s="134">
        <v>347157.23</v>
      </c>
      <c r="C45" s="134">
        <v>6504.21</v>
      </c>
      <c r="D45" s="124">
        <f t="shared" si="1"/>
        <v>353661.44</v>
      </c>
      <c r="E45" s="134">
        <v>57951.26</v>
      </c>
      <c r="F45" s="134">
        <v>57951.26</v>
      </c>
      <c r="G45" s="124">
        <f t="shared" si="2"/>
        <v>295710.18</v>
      </c>
    </row>
    <row r="46" spans="1:7" x14ac:dyDescent="0.25">
      <c r="A46" s="166" t="s">
        <v>603</v>
      </c>
      <c r="B46" s="134">
        <v>217704.51</v>
      </c>
      <c r="C46" s="134">
        <v>0</v>
      </c>
      <c r="D46" s="124">
        <f t="shared" si="1"/>
        <v>217704.51</v>
      </c>
      <c r="E46" s="134">
        <v>35356.980000000003</v>
      </c>
      <c r="F46" s="134">
        <v>35356.980000000003</v>
      </c>
      <c r="G46" s="124">
        <f t="shared" si="2"/>
        <v>182347.53</v>
      </c>
    </row>
    <row r="47" spans="1:7" x14ac:dyDescent="0.25">
      <c r="A47" s="166" t="s">
        <v>604</v>
      </c>
      <c r="B47" s="134">
        <v>166310.96</v>
      </c>
      <c r="C47" s="134">
        <v>3745.08</v>
      </c>
      <c r="D47" s="124">
        <f t="shared" si="1"/>
        <v>170056.03999999998</v>
      </c>
      <c r="E47" s="134">
        <v>34161.4</v>
      </c>
      <c r="F47" s="134">
        <v>34161.4</v>
      </c>
      <c r="G47" s="124">
        <f t="shared" si="2"/>
        <v>135894.63999999998</v>
      </c>
    </row>
    <row r="48" spans="1:7" x14ac:dyDescent="0.25">
      <c r="A48" s="166" t="s">
        <v>605</v>
      </c>
      <c r="B48" s="134">
        <v>520020.46</v>
      </c>
      <c r="C48" s="134">
        <v>49131.27</v>
      </c>
      <c r="D48" s="124">
        <f t="shared" si="1"/>
        <v>569151.73</v>
      </c>
      <c r="E48" s="134">
        <v>100985.46</v>
      </c>
      <c r="F48" s="134">
        <v>100985.46</v>
      </c>
      <c r="G48" s="124">
        <f t="shared" si="2"/>
        <v>468166.26999999996</v>
      </c>
    </row>
    <row r="49" spans="1:7" x14ac:dyDescent="0.25">
      <c r="A49" s="163" t="s">
        <v>155</v>
      </c>
      <c r="B49" s="125"/>
      <c r="C49" s="125"/>
      <c r="D49" s="125"/>
      <c r="E49" s="125"/>
      <c r="F49" s="125"/>
      <c r="G49" s="125"/>
    </row>
    <row r="50" spans="1:7" x14ac:dyDescent="0.25">
      <c r="A50" s="164" t="s">
        <v>392</v>
      </c>
      <c r="B50" s="123">
        <f>SUM(B51:B60)</f>
        <v>52393139.969999999</v>
      </c>
      <c r="C50" s="123">
        <f t="shared" ref="C50:G50" si="3">SUM(C51:C60)</f>
        <v>29457445.289999999</v>
      </c>
      <c r="D50" s="123">
        <f t="shared" si="3"/>
        <v>81850585.260000005</v>
      </c>
      <c r="E50" s="123">
        <f t="shared" si="3"/>
        <v>23559843.119999997</v>
      </c>
      <c r="F50" s="123">
        <f t="shared" si="3"/>
        <v>23559843.119999997</v>
      </c>
      <c r="G50" s="123">
        <f t="shared" si="3"/>
        <v>58290742.140000001</v>
      </c>
    </row>
    <row r="51" spans="1:7" x14ac:dyDescent="0.25">
      <c r="A51" s="166" t="s">
        <v>577</v>
      </c>
      <c r="B51" s="134">
        <v>21761326.670000002</v>
      </c>
      <c r="C51" s="134">
        <v>23395729.59</v>
      </c>
      <c r="D51" s="124">
        <f t="shared" ref="D51:D60" si="4">B51+C51</f>
        <v>45157056.260000005</v>
      </c>
      <c r="E51" s="134">
        <v>17483893.43</v>
      </c>
      <c r="F51" s="134">
        <v>17483893.43</v>
      </c>
      <c r="G51" s="124">
        <f t="shared" ref="G51:G60" si="5">D51-E51</f>
        <v>27673162.830000006</v>
      </c>
    </row>
    <row r="52" spans="1:7" x14ac:dyDescent="0.25">
      <c r="A52" s="166" t="s">
        <v>579</v>
      </c>
      <c r="B52" s="134">
        <v>1980000</v>
      </c>
      <c r="C52" s="134">
        <v>0</v>
      </c>
      <c r="D52" s="124">
        <f t="shared" si="4"/>
        <v>1980000</v>
      </c>
      <c r="E52" s="134">
        <v>134145.79</v>
      </c>
      <c r="F52" s="134">
        <v>134145.79</v>
      </c>
      <c r="G52" s="124">
        <f t="shared" si="5"/>
        <v>1845854.21</v>
      </c>
    </row>
    <row r="53" spans="1:7" x14ac:dyDescent="0.25">
      <c r="A53" s="166" t="s">
        <v>595</v>
      </c>
      <c r="B53" s="134">
        <v>200000</v>
      </c>
      <c r="C53" s="134">
        <v>0</v>
      </c>
      <c r="D53" s="124">
        <f t="shared" si="4"/>
        <v>200000</v>
      </c>
      <c r="E53" s="134">
        <v>0</v>
      </c>
      <c r="F53" s="134">
        <v>0</v>
      </c>
      <c r="G53" s="124">
        <f t="shared" si="5"/>
        <v>200000</v>
      </c>
    </row>
    <row r="54" spans="1:7" x14ac:dyDescent="0.25">
      <c r="A54" s="166" t="s">
        <v>596</v>
      </c>
      <c r="B54" s="134">
        <v>1085480</v>
      </c>
      <c r="C54" s="134">
        <v>1465320</v>
      </c>
      <c r="D54" s="124">
        <f t="shared" si="4"/>
        <v>2550800</v>
      </c>
      <c r="E54" s="134">
        <v>0</v>
      </c>
      <c r="F54" s="134">
        <v>0</v>
      </c>
      <c r="G54" s="124">
        <f t="shared" si="5"/>
        <v>2550800</v>
      </c>
    </row>
    <row r="55" spans="1:7" x14ac:dyDescent="0.25">
      <c r="A55" s="166" t="s">
        <v>597</v>
      </c>
      <c r="B55" s="134">
        <v>621020</v>
      </c>
      <c r="C55" s="134">
        <v>1089675</v>
      </c>
      <c r="D55" s="124">
        <f t="shared" si="4"/>
        <v>1710695</v>
      </c>
      <c r="E55" s="134">
        <v>0</v>
      </c>
      <c r="F55" s="134">
        <v>0</v>
      </c>
      <c r="G55" s="124">
        <f t="shared" si="5"/>
        <v>1710695</v>
      </c>
    </row>
    <row r="56" spans="1:7" x14ac:dyDescent="0.25">
      <c r="A56" s="166" t="s">
        <v>598</v>
      </c>
      <c r="B56" s="134">
        <v>603656.94999999995</v>
      </c>
      <c r="C56" s="134">
        <v>0</v>
      </c>
      <c r="D56" s="124">
        <f t="shared" si="4"/>
        <v>603656.94999999995</v>
      </c>
      <c r="E56" s="134">
        <v>83471.399999999994</v>
      </c>
      <c r="F56" s="134">
        <v>83471.399999999994</v>
      </c>
      <c r="G56" s="124">
        <f t="shared" si="5"/>
        <v>520185.54999999993</v>
      </c>
    </row>
    <row r="57" spans="1:7" x14ac:dyDescent="0.25">
      <c r="A57" s="166" t="s">
        <v>599</v>
      </c>
      <c r="B57" s="134">
        <v>25848156.350000001</v>
      </c>
      <c r="C57" s="134">
        <v>3506720.7</v>
      </c>
      <c r="D57" s="124">
        <f t="shared" si="4"/>
        <v>29354877.050000001</v>
      </c>
      <c r="E57" s="134">
        <v>5858332.5</v>
      </c>
      <c r="F57" s="134">
        <v>5858332.5</v>
      </c>
      <c r="G57" s="124">
        <f t="shared" si="5"/>
        <v>23496544.550000001</v>
      </c>
    </row>
    <row r="58" spans="1:7" x14ac:dyDescent="0.25">
      <c r="A58" s="166" t="s">
        <v>600</v>
      </c>
      <c r="B58" s="134">
        <v>100000</v>
      </c>
      <c r="C58" s="134">
        <v>0</v>
      </c>
      <c r="D58" s="124">
        <f t="shared" si="4"/>
        <v>100000</v>
      </c>
      <c r="E58" s="134">
        <v>0</v>
      </c>
      <c r="F58" s="134">
        <v>0</v>
      </c>
      <c r="G58" s="124">
        <f t="shared" si="5"/>
        <v>100000</v>
      </c>
    </row>
    <row r="59" spans="1:7" x14ac:dyDescent="0.25">
      <c r="A59" s="166" t="s">
        <v>601</v>
      </c>
      <c r="B59" s="134">
        <v>193500</v>
      </c>
      <c r="C59" s="134">
        <v>0</v>
      </c>
      <c r="D59" s="124">
        <f t="shared" si="4"/>
        <v>193500</v>
      </c>
      <c r="E59" s="134">
        <v>0</v>
      </c>
      <c r="F59" s="134">
        <v>0</v>
      </c>
      <c r="G59" s="124">
        <f t="shared" si="5"/>
        <v>193500</v>
      </c>
    </row>
    <row r="60" spans="1:7" x14ac:dyDescent="0.25">
      <c r="A60" s="163" t="s">
        <v>155</v>
      </c>
      <c r="B60" s="125"/>
      <c r="C60" s="125"/>
      <c r="D60" s="124">
        <f t="shared" si="4"/>
        <v>0</v>
      </c>
      <c r="E60" s="124"/>
      <c r="F60" s="124"/>
      <c r="G60" s="124">
        <f t="shared" si="5"/>
        <v>0</v>
      </c>
    </row>
    <row r="61" spans="1:7" x14ac:dyDescent="0.25">
      <c r="A61" s="164" t="s">
        <v>388</v>
      </c>
      <c r="B61" s="123">
        <f>B9+B50</f>
        <v>193017248.80000001</v>
      </c>
      <c r="C61" s="123">
        <f t="shared" ref="C61:F61" si="6">C9+C50</f>
        <v>39188642.670000002</v>
      </c>
      <c r="D61" s="123">
        <f>B61+C61</f>
        <v>232205891.47000003</v>
      </c>
      <c r="E61" s="123">
        <f t="shared" si="6"/>
        <v>48586501.019999996</v>
      </c>
      <c r="F61" s="123">
        <f t="shared" si="6"/>
        <v>48059429.389999986</v>
      </c>
      <c r="G61" s="123">
        <f>D61-E61</f>
        <v>183619390.45000005</v>
      </c>
    </row>
    <row r="62" spans="1:7" x14ac:dyDescent="0.25">
      <c r="A62" s="165"/>
      <c r="B62" s="149"/>
      <c r="C62" s="149"/>
      <c r="D62" s="149"/>
      <c r="E62" s="149"/>
      <c r="F62" s="149"/>
      <c r="G62" s="149"/>
    </row>
    <row r="64" spans="1:7" x14ac:dyDescent="0.25">
      <c r="A64" t="s">
        <v>607</v>
      </c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scale="4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9"/>
  <sheetViews>
    <sheetView showGridLines="0" view="pageBreakPreview" topLeftCell="A40" zoomScale="71" zoomScaleNormal="62" zoomScaleSheetLayoutView="71" workbookViewId="0">
      <selection activeCell="A79" sqref="A79:F79"/>
    </sheetView>
  </sheetViews>
  <sheetFormatPr baseColWidth="10" defaultColWidth="11" defaultRowHeight="15" x14ac:dyDescent="0.25"/>
  <cols>
    <col min="1" max="1" width="82.85546875" customWidth="1"/>
    <col min="2" max="2" width="21.140625" bestFit="1" customWidth="1"/>
    <col min="3" max="3" width="20.5703125" bestFit="1" customWidth="1"/>
    <col min="4" max="6" width="22.28515625" bestFit="1" customWidth="1"/>
    <col min="7" max="7" width="22" bestFit="1" customWidth="1"/>
  </cols>
  <sheetData>
    <row r="1" spans="1:7" ht="40.9" customHeight="1" x14ac:dyDescent="0.25">
      <c r="A1" s="185" t="s">
        <v>393</v>
      </c>
      <c r="B1" s="186"/>
      <c r="C1" s="186"/>
      <c r="D1" s="186"/>
      <c r="E1" s="186"/>
      <c r="F1" s="186"/>
      <c r="G1" s="186"/>
    </row>
    <row r="2" spans="1:7" x14ac:dyDescent="0.25">
      <c r="A2" s="122" t="s">
        <v>566</v>
      </c>
      <c r="B2" s="86"/>
      <c r="C2" s="86"/>
      <c r="D2" s="86"/>
      <c r="E2" s="86"/>
      <c r="F2" s="86"/>
      <c r="G2" s="87"/>
    </row>
    <row r="3" spans="1:7" x14ac:dyDescent="0.25">
      <c r="A3" s="88" t="s">
        <v>394</v>
      </c>
      <c r="B3" s="89"/>
      <c r="C3" s="89"/>
      <c r="D3" s="89"/>
      <c r="E3" s="89"/>
      <c r="F3" s="89"/>
      <c r="G3" s="90"/>
    </row>
    <row r="4" spans="1:7" x14ac:dyDescent="0.25">
      <c r="A4" s="88" t="s">
        <v>395</v>
      </c>
      <c r="B4" s="89"/>
      <c r="C4" s="89"/>
      <c r="D4" s="89"/>
      <c r="E4" s="89"/>
      <c r="F4" s="89"/>
      <c r="G4" s="90"/>
    </row>
    <row r="5" spans="1:7" x14ac:dyDescent="0.25">
      <c r="A5" s="88" t="str">
        <f>'Formato 3'!A4</f>
        <v>Del 1 de Enero al 31 de Marzo de 2023 (b)</v>
      </c>
      <c r="B5" s="89"/>
      <c r="C5" s="89"/>
      <c r="D5" s="89"/>
      <c r="E5" s="89"/>
      <c r="F5" s="89"/>
      <c r="G5" s="90"/>
    </row>
    <row r="6" spans="1:7" ht="41.45" customHeight="1" x14ac:dyDescent="0.25">
      <c r="A6" s="91" t="s">
        <v>4</v>
      </c>
      <c r="B6" s="92"/>
      <c r="C6" s="92"/>
      <c r="D6" s="92"/>
      <c r="E6" s="92"/>
      <c r="F6" s="92"/>
      <c r="G6" s="93"/>
    </row>
    <row r="7" spans="1:7" ht="15.75" customHeight="1" x14ac:dyDescent="0.25">
      <c r="A7" s="174" t="s">
        <v>8</v>
      </c>
      <c r="B7" s="182" t="s">
        <v>307</v>
      </c>
      <c r="C7" s="183"/>
      <c r="D7" s="183"/>
      <c r="E7" s="183"/>
      <c r="F7" s="184"/>
      <c r="G7" s="178" t="s">
        <v>396</v>
      </c>
    </row>
    <row r="8" spans="1:7" ht="30" x14ac:dyDescent="0.25">
      <c r="A8" s="175"/>
      <c r="B8" s="19" t="s">
        <v>309</v>
      </c>
      <c r="C8" s="6" t="s">
        <v>397</v>
      </c>
      <c r="D8" s="19" t="s">
        <v>311</v>
      </c>
      <c r="E8" s="19" t="s">
        <v>195</v>
      </c>
      <c r="F8" s="24" t="s">
        <v>212</v>
      </c>
      <c r="G8" s="177"/>
    </row>
    <row r="9" spans="1:7" ht="16.5" customHeight="1" x14ac:dyDescent="0.25">
      <c r="A9" s="20" t="s">
        <v>398</v>
      </c>
      <c r="B9" s="150">
        <f>B10+B19+B27+B37</f>
        <v>140624108.82999998</v>
      </c>
      <c r="C9" s="150">
        <f t="shared" ref="C9:G9" si="0">C10+C19+C27+C37</f>
        <v>9731197.379999999</v>
      </c>
      <c r="D9" s="150">
        <f t="shared" si="0"/>
        <v>150355306.20999998</v>
      </c>
      <c r="E9" s="150">
        <f t="shared" si="0"/>
        <v>25026657.899999999</v>
      </c>
      <c r="F9" s="150">
        <f t="shared" si="0"/>
        <v>24499586.270000003</v>
      </c>
      <c r="G9" s="150">
        <f t="shared" si="0"/>
        <v>125328648.31</v>
      </c>
    </row>
    <row r="10" spans="1:7" ht="15" customHeight="1" x14ac:dyDescent="0.25">
      <c r="A10" s="46" t="s">
        <v>399</v>
      </c>
      <c r="B10" s="151">
        <f>SUM(B11:B18)</f>
        <v>79938336.319999993</v>
      </c>
      <c r="C10" s="151">
        <f t="shared" ref="C10:G10" si="1">SUM(C11:C18)</f>
        <v>2721790.71</v>
      </c>
      <c r="D10" s="151">
        <f t="shared" si="1"/>
        <v>82660127.030000001</v>
      </c>
      <c r="E10" s="151">
        <f t="shared" si="1"/>
        <v>12399029.42</v>
      </c>
      <c r="F10" s="151">
        <f t="shared" si="1"/>
        <v>12018784.720000001</v>
      </c>
      <c r="G10" s="151">
        <f t="shared" si="1"/>
        <v>70261097.609999999</v>
      </c>
    </row>
    <row r="11" spans="1:7" x14ac:dyDescent="0.25">
      <c r="A11" s="63" t="s">
        <v>400</v>
      </c>
      <c r="B11" s="152">
        <v>4542438</v>
      </c>
      <c r="C11" s="152">
        <v>23000</v>
      </c>
      <c r="D11" s="151">
        <f>B11+C11</f>
        <v>4565438</v>
      </c>
      <c r="E11" s="152">
        <v>1000781.23</v>
      </c>
      <c r="F11" s="152">
        <v>996421.21</v>
      </c>
      <c r="G11" s="151">
        <f>D11-E11</f>
        <v>3564656.77</v>
      </c>
    </row>
    <row r="12" spans="1:7" x14ac:dyDescent="0.25">
      <c r="A12" s="63" t="s">
        <v>401</v>
      </c>
      <c r="B12" s="152">
        <v>643886.88</v>
      </c>
      <c r="C12" s="152">
        <v>3745.08</v>
      </c>
      <c r="D12" s="151">
        <f t="shared" ref="D12:D18" si="2">B12+C12</f>
        <v>647631.96</v>
      </c>
      <c r="E12" s="152">
        <v>94422.53</v>
      </c>
      <c r="F12" s="152">
        <v>94422.53</v>
      </c>
      <c r="G12" s="151">
        <f t="shared" ref="G12:G18" si="3">D12-E12</f>
        <v>553209.42999999993</v>
      </c>
    </row>
    <row r="13" spans="1:7" x14ac:dyDescent="0.25">
      <c r="A13" s="63" t="s">
        <v>402</v>
      </c>
      <c r="B13" s="152">
        <v>36780845.939999998</v>
      </c>
      <c r="C13" s="152">
        <v>1147999.99</v>
      </c>
      <c r="D13" s="151">
        <f t="shared" si="2"/>
        <v>37928845.93</v>
      </c>
      <c r="E13" s="152">
        <v>4208558.92</v>
      </c>
      <c r="F13" s="152">
        <v>4204901.78</v>
      </c>
      <c r="G13" s="151">
        <f t="shared" si="3"/>
        <v>33720287.009999998</v>
      </c>
    </row>
    <row r="14" spans="1:7" x14ac:dyDescent="0.25">
      <c r="A14" s="63" t="s">
        <v>403</v>
      </c>
      <c r="B14" s="151"/>
      <c r="C14" s="151"/>
      <c r="D14" s="151">
        <f t="shared" si="2"/>
        <v>0</v>
      </c>
      <c r="E14" s="151"/>
      <c r="F14" s="151"/>
      <c r="G14" s="151">
        <f t="shared" si="3"/>
        <v>0</v>
      </c>
    </row>
    <row r="15" spans="1:7" x14ac:dyDescent="0.25">
      <c r="A15" s="63" t="s">
        <v>404</v>
      </c>
      <c r="B15" s="152">
        <v>7129053.04</v>
      </c>
      <c r="C15" s="152">
        <v>61000</v>
      </c>
      <c r="D15" s="151">
        <f t="shared" si="2"/>
        <v>7190053.04</v>
      </c>
      <c r="E15" s="152">
        <v>1175488.22</v>
      </c>
      <c r="F15" s="152">
        <v>1172747.29</v>
      </c>
      <c r="G15" s="151">
        <f t="shared" si="3"/>
        <v>6014564.8200000003</v>
      </c>
    </row>
    <row r="16" spans="1:7" x14ac:dyDescent="0.25">
      <c r="A16" s="63" t="s">
        <v>405</v>
      </c>
      <c r="B16" s="151"/>
      <c r="C16" s="151"/>
      <c r="D16" s="151">
        <f t="shared" si="2"/>
        <v>0</v>
      </c>
      <c r="E16" s="151"/>
      <c r="F16" s="151"/>
      <c r="G16" s="151">
        <f t="shared" si="3"/>
        <v>0</v>
      </c>
    </row>
    <row r="17" spans="1:7" x14ac:dyDescent="0.25">
      <c r="A17" s="63" t="s">
        <v>406</v>
      </c>
      <c r="B17" s="152">
        <v>7541531.3200000003</v>
      </c>
      <c r="C17" s="152">
        <v>760000</v>
      </c>
      <c r="D17" s="151">
        <f t="shared" si="2"/>
        <v>8301531.3200000003</v>
      </c>
      <c r="E17" s="152">
        <v>996247.57</v>
      </c>
      <c r="F17" s="152">
        <v>953016.47</v>
      </c>
      <c r="G17" s="151">
        <f t="shared" si="3"/>
        <v>7305283.75</v>
      </c>
    </row>
    <row r="18" spans="1:7" x14ac:dyDescent="0.25">
      <c r="A18" s="63" t="s">
        <v>407</v>
      </c>
      <c r="B18" s="152">
        <v>23300581.140000001</v>
      </c>
      <c r="C18" s="152">
        <v>726045.64</v>
      </c>
      <c r="D18" s="151">
        <f t="shared" si="2"/>
        <v>24026626.780000001</v>
      </c>
      <c r="E18" s="152">
        <v>4923530.95</v>
      </c>
      <c r="F18" s="152">
        <v>4597275.4400000004</v>
      </c>
      <c r="G18" s="151">
        <f t="shared" si="3"/>
        <v>19103095.830000002</v>
      </c>
    </row>
    <row r="19" spans="1:7" x14ac:dyDescent="0.25">
      <c r="A19" s="46" t="s">
        <v>408</v>
      </c>
      <c r="B19" s="151">
        <f>SUM(B20:B26)</f>
        <v>51299764.119999997</v>
      </c>
      <c r="C19" s="151">
        <f t="shared" ref="C19:G19" si="4">SUM(C20:C26)</f>
        <v>3971581.67</v>
      </c>
      <c r="D19" s="151">
        <f t="shared" si="4"/>
        <v>55271345.789999992</v>
      </c>
      <c r="E19" s="151">
        <f t="shared" si="4"/>
        <v>12034982.310000001</v>
      </c>
      <c r="F19" s="151">
        <f t="shared" si="4"/>
        <v>11888155.380000001</v>
      </c>
      <c r="G19" s="151">
        <f t="shared" si="4"/>
        <v>43236363.480000004</v>
      </c>
    </row>
    <row r="20" spans="1:7" x14ac:dyDescent="0.25">
      <c r="A20" s="63" t="s">
        <v>409</v>
      </c>
      <c r="B20" s="152">
        <v>2378770.73</v>
      </c>
      <c r="C20" s="152">
        <v>1200000</v>
      </c>
      <c r="D20" s="151">
        <f t="shared" ref="D20:D26" si="5">B20+C20</f>
        <v>3578770.73</v>
      </c>
      <c r="E20" s="152">
        <v>483625.94</v>
      </c>
      <c r="F20" s="152">
        <v>456133.94</v>
      </c>
      <c r="G20" s="151">
        <f t="shared" ref="G20:G26" si="6">D20-E20</f>
        <v>3095144.79</v>
      </c>
    </row>
    <row r="21" spans="1:7" x14ac:dyDescent="0.25">
      <c r="A21" s="63" t="s">
        <v>410</v>
      </c>
      <c r="B21" s="152">
        <v>43588493.130000003</v>
      </c>
      <c r="C21" s="152">
        <v>2714058.15</v>
      </c>
      <c r="D21" s="151">
        <f t="shared" si="5"/>
        <v>46302551.280000001</v>
      </c>
      <c r="E21" s="152">
        <v>10721812.17</v>
      </c>
      <c r="F21" s="152">
        <v>10602477.24</v>
      </c>
      <c r="G21" s="151">
        <f t="shared" si="6"/>
        <v>35580739.109999999</v>
      </c>
    </row>
    <row r="22" spans="1:7" x14ac:dyDescent="0.25">
      <c r="A22" s="63" t="s">
        <v>411</v>
      </c>
      <c r="B22" s="151"/>
      <c r="C22" s="151"/>
      <c r="D22" s="151">
        <f t="shared" si="5"/>
        <v>0</v>
      </c>
      <c r="E22" s="151"/>
      <c r="F22" s="151"/>
      <c r="G22" s="151">
        <f t="shared" si="6"/>
        <v>0</v>
      </c>
    </row>
    <row r="23" spans="1:7" x14ac:dyDescent="0.25">
      <c r="A23" s="63" t="s">
        <v>412</v>
      </c>
      <c r="B23" s="152">
        <v>3866822.57</v>
      </c>
      <c r="C23" s="152">
        <v>1888.04</v>
      </c>
      <c r="D23" s="151">
        <f t="shared" si="5"/>
        <v>3868710.61</v>
      </c>
      <c r="E23" s="152">
        <v>670607.48</v>
      </c>
      <c r="F23" s="152">
        <v>670607.48</v>
      </c>
      <c r="G23" s="151">
        <f t="shared" si="6"/>
        <v>3198103.13</v>
      </c>
    </row>
    <row r="24" spans="1:7" x14ac:dyDescent="0.25">
      <c r="A24" s="63" t="s">
        <v>413</v>
      </c>
      <c r="B24" s="152">
        <v>262500</v>
      </c>
      <c r="C24" s="152">
        <v>0</v>
      </c>
      <c r="D24" s="151">
        <f t="shared" si="5"/>
        <v>262500</v>
      </c>
      <c r="E24" s="152">
        <v>0</v>
      </c>
      <c r="F24" s="152">
        <v>0</v>
      </c>
      <c r="G24" s="151">
        <f t="shared" si="6"/>
        <v>262500</v>
      </c>
    </row>
    <row r="25" spans="1:7" x14ac:dyDescent="0.25">
      <c r="A25" s="63" t="s">
        <v>414</v>
      </c>
      <c r="B25" s="152">
        <v>683157.23</v>
      </c>
      <c r="C25" s="152">
        <v>6504.21</v>
      </c>
      <c r="D25" s="151">
        <f t="shared" si="5"/>
        <v>689661.43999999994</v>
      </c>
      <c r="E25" s="152">
        <v>57951.26</v>
      </c>
      <c r="F25" s="152">
        <v>57951.26</v>
      </c>
      <c r="G25" s="151">
        <f t="shared" si="6"/>
        <v>631710.17999999993</v>
      </c>
    </row>
    <row r="26" spans="1:7" x14ac:dyDescent="0.25">
      <c r="A26" s="63" t="s">
        <v>415</v>
      </c>
      <c r="B26" s="152">
        <v>520020.46</v>
      </c>
      <c r="C26" s="152">
        <v>49131.27</v>
      </c>
      <c r="D26" s="151">
        <f t="shared" si="5"/>
        <v>569151.73</v>
      </c>
      <c r="E26" s="152">
        <v>100985.46</v>
      </c>
      <c r="F26" s="152">
        <v>100985.46</v>
      </c>
      <c r="G26" s="151">
        <f t="shared" si="6"/>
        <v>468166.26999999996</v>
      </c>
    </row>
    <row r="27" spans="1:7" x14ac:dyDescent="0.25">
      <c r="A27" s="46" t="s">
        <v>416</v>
      </c>
      <c r="B27" s="151">
        <f>SUM(B28:B36)</f>
        <v>9386008.3900000006</v>
      </c>
      <c r="C27" s="151">
        <f t="shared" ref="C27:G27" si="7">SUM(C28:C36)</f>
        <v>3037825</v>
      </c>
      <c r="D27" s="151">
        <f t="shared" si="7"/>
        <v>12423833.390000001</v>
      </c>
      <c r="E27" s="151">
        <f t="shared" si="7"/>
        <v>592646.16999999993</v>
      </c>
      <c r="F27" s="151">
        <f t="shared" si="7"/>
        <v>592646.16999999993</v>
      </c>
      <c r="G27" s="151">
        <f t="shared" si="7"/>
        <v>11831187.220000001</v>
      </c>
    </row>
    <row r="28" spans="1:7" x14ac:dyDescent="0.25">
      <c r="A28" s="64" t="s">
        <v>417</v>
      </c>
      <c r="B28" s="152">
        <v>2887709.14</v>
      </c>
      <c r="C28" s="152">
        <v>0</v>
      </c>
      <c r="D28" s="151">
        <f t="shared" ref="D28:D36" si="8">B28+C28</f>
        <v>2887709.14</v>
      </c>
      <c r="E28" s="152">
        <v>238702.5</v>
      </c>
      <c r="F28" s="152">
        <v>238702.5</v>
      </c>
      <c r="G28" s="151">
        <f t="shared" ref="G28:G36" si="9">D28-E28</f>
        <v>2649006.64</v>
      </c>
    </row>
    <row r="29" spans="1:7" x14ac:dyDescent="0.25">
      <c r="A29" s="63" t="s">
        <v>418</v>
      </c>
      <c r="B29" s="152">
        <v>6498299.25</v>
      </c>
      <c r="C29" s="152">
        <v>3037825</v>
      </c>
      <c r="D29" s="151">
        <f t="shared" si="8"/>
        <v>9536124.25</v>
      </c>
      <c r="E29" s="152">
        <v>353943.67</v>
      </c>
      <c r="F29" s="152">
        <v>353943.67</v>
      </c>
      <c r="G29" s="151">
        <f t="shared" si="9"/>
        <v>9182180.5800000001</v>
      </c>
    </row>
    <row r="30" spans="1:7" x14ac:dyDescent="0.25">
      <c r="A30" s="63" t="s">
        <v>419</v>
      </c>
      <c r="B30" s="151"/>
      <c r="C30" s="151"/>
      <c r="D30" s="151">
        <f t="shared" si="8"/>
        <v>0</v>
      </c>
      <c r="E30" s="151"/>
      <c r="F30" s="151"/>
      <c r="G30" s="151">
        <f t="shared" si="9"/>
        <v>0</v>
      </c>
    </row>
    <row r="31" spans="1:7" x14ac:dyDescent="0.25">
      <c r="A31" s="63" t="s">
        <v>420</v>
      </c>
      <c r="B31" s="151"/>
      <c r="C31" s="151"/>
      <c r="D31" s="151">
        <f t="shared" si="8"/>
        <v>0</v>
      </c>
      <c r="E31" s="151"/>
      <c r="F31" s="151"/>
      <c r="G31" s="151">
        <f t="shared" si="9"/>
        <v>0</v>
      </c>
    </row>
    <row r="32" spans="1:7" x14ac:dyDescent="0.25">
      <c r="A32" s="63" t="s">
        <v>421</v>
      </c>
      <c r="B32" s="151"/>
      <c r="C32" s="151"/>
      <c r="D32" s="151">
        <f t="shared" si="8"/>
        <v>0</v>
      </c>
      <c r="E32" s="151"/>
      <c r="F32" s="151"/>
      <c r="G32" s="151">
        <f t="shared" si="9"/>
        <v>0</v>
      </c>
    </row>
    <row r="33" spans="1:7" ht="14.45" customHeight="1" x14ac:dyDescent="0.25">
      <c r="A33" s="63" t="s">
        <v>422</v>
      </c>
      <c r="B33" s="151"/>
      <c r="C33" s="151"/>
      <c r="D33" s="151">
        <f t="shared" si="8"/>
        <v>0</v>
      </c>
      <c r="E33" s="151"/>
      <c r="F33" s="151"/>
      <c r="G33" s="151">
        <f t="shared" si="9"/>
        <v>0</v>
      </c>
    </row>
    <row r="34" spans="1:7" ht="14.45" customHeight="1" x14ac:dyDescent="0.25">
      <c r="A34" s="63" t="s">
        <v>423</v>
      </c>
      <c r="B34" s="151"/>
      <c r="C34" s="151"/>
      <c r="D34" s="151">
        <f t="shared" si="8"/>
        <v>0</v>
      </c>
      <c r="E34" s="151"/>
      <c r="F34" s="151"/>
      <c r="G34" s="151">
        <f t="shared" si="9"/>
        <v>0</v>
      </c>
    </row>
    <row r="35" spans="1:7" ht="14.45" customHeight="1" x14ac:dyDescent="0.25">
      <c r="A35" s="63" t="s">
        <v>424</v>
      </c>
      <c r="B35" s="151"/>
      <c r="C35" s="151"/>
      <c r="D35" s="151">
        <f t="shared" si="8"/>
        <v>0</v>
      </c>
      <c r="E35" s="151"/>
      <c r="F35" s="151"/>
      <c r="G35" s="151">
        <f t="shared" si="9"/>
        <v>0</v>
      </c>
    </row>
    <row r="36" spans="1:7" ht="14.45" customHeight="1" x14ac:dyDescent="0.25">
      <c r="A36" s="63" t="s">
        <v>425</v>
      </c>
      <c r="B36" s="151"/>
      <c r="C36" s="151"/>
      <c r="D36" s="151">
        <f t="shared" si="8"/>
        <v>0</v>
      </c>
      <c r="E36" s="151"/>
      <c r="F36" s="151"/>
      <c r="G36" s="151">
        <f t="shared" si="9"/>
        <v>0</v>
      </c>
    </row>
    <row r="37" spans="1:7" ht="14.45" customHeight="1" x14ac:dyDescent="0.25">
      <c r="A37" s="47" t="s">
        <v>426</v>
      </c>
      <c r="B37" s="151">
        <f>SUM(B38:B41)</f>
        <v>0</v>
      </c>
      <c r="C37" s="151">
        <f t="shared" ref="C37:G37" si="10">SUM(C38:C41)</f>
        <v>0</v>
      </c>
      <c r="D37" s="151">
        <f t="shared" si="10"/>
        <v>0</v>
      </c>
      <c r="E37" s="151">
        <f t="shared" si="10"/>
        <v>0</v>
      </c>
      <c r="F37" s="151">
        <f t="shared" si="10"/>
        <v>0</v>
      </c>
      <c r="G37" s="151">
        <f t="shared" si="10"/>
        <v>0</v>
      </c>
    </row>
    <row r="38" spans="1:7" x14ac:dyDescent="0.25">
      <c r="A38" s="64" t="s">
        <v>427</v>
      </c>
      <c r="B38" s="151"/>
      <c r="C38" s="151"/>
      <c r="D38" s="151">
        <f t="shared" ref="D38:D41" si="11">B38+C38</f>
        <v>0</v>
      </c>
      <c r="E38" s="151"/>
      <c r="F38" s="151"/>
      <c r="G38" s="151">
        <f t="shared" ref="G38:G41" si="12">D38-E38</f>
        <v>0</v>
      </c>
    </row>
    <row r="39" spans="1:7" ht="30" x14ac:dyDescent="0.25">
      <c r="A39" s="64" t="s">
        <v>428</v>
      </c>
      <c r="B39" s="151"/>
      <c r="C39" s="151"/>
      <c r="D39" s="151">
        <f t="shared" si="11"/>
        <v>0</v>
      </c>
      <c r="E39" s="151"/>
      <c r="F39" s="151"/>
      <c r="G39" s="151">
        <f t="shared" si="12"/>
        <v>0</v>
      </c>
    </row>
    <row r="40" spans="1:7" x14ac:dyDescent="0.25">
      <c r="A40" s="64" t="s">
        <v>429</v>
      </c>
      <c r="B40" s="151"/>
      <c r="C40" s="151"/>
      <c r="D40" s="151">
        <f t="shared" si="11"/>
        <v>0</v>
      </c>
      <c r="E40" s="151"/>
      <c r="F40" s="151"/>
      <c r="G40" s="151">
        <f t="shared" si="12"/>
        <v>0</v>
      </c>
    </row>
    <row r="41" spans="1:7" x14ac:dyDescent="0.25">
      <c r="A41" s="64" t="s">
        <v>430</v>
      </c>
      <c r="B41" s="151"/>
      <c r="C41" s="151"/>
      <c r="D41" s="151">
        <f t="shared" si="11"/>
        <v>0</v>
      </c>
      <c r="E41" s="151"/>
      <c r="F41" s="151"/>
      <c r="G41" s="151">
        <f t="shared" si="12"/>
        <v>0</v>
      </c>
    </row>
    <row r="42" spans="1:7" x14ac:dyDescent="0.25">
      <c r="A42" s="64"/>
      <c r="B42" s="151"/>
      <c r="C42" s="151"/>
      <c r="D42" s="151"/>
      <c r="E42" s="151"/>
      <c r="F42" s="151"/>
      <c r="G42" s="151"/>
    </row>
    <row r="43" spans="1:7" x14ac:dyDescent="0.25">
      <c r="A43" s="3" t="s">
        <v>431</v>
      </c>
      <c r="B43" s="153">
        <f>B44+B53+B61+B71</f>
        <v>52393139.969999999</v>
      </c>
      <c r="C43" s="153">
        <f t="shared" ref="C43:G43" si="13">C44+C53+C61+C71</f>
        <v>29457445.289999999</v>
      </c>
      <c r="D43" s="153">
        <f t="shared" si="13"/>
        <v>81850585.25999999</v>
      </c>
      <c r="E43" s="153">
        <f t="shared" si="13"/>
        <v>23559843.119999997</v>
      </c>
      <c r="F43" s="153">
        <f t="shared" si="13"/>
        <v>23559843.119999997</v>
      </c>
      <c r="G43" s="153">
        <f t="shared" si="13"/>
        <v>58290742.140000001</v>
      </c>
    </row>
    <row r="44" spans="1:7" x14ac:dyDescent="0.25">
      <c r="A44" s="46" t="s">
        <v>399</v>
      </c>
      <c r="B44" s="151">
        <f>SUM(B45:B52)</f>
        <v>26451813.300000001</v>
      </c>
      <c r="C44" s="151">
        <f t="shared" ref="C44:G44" si="14">SUM(C45:C52)</f>
        <v>3506720.7</v>
      </c>
      <c r="D44" s="151">
        <f t="shared" si="14"/>
        <v>29958534</v>
      </c>
      <c r="E44" s="151">
        <f t="shared" si="14"/>
        <v>5941803.9000000004</v>
      </c>
      <c r="F44" s="151">
        <f t="shared" si="14"/>
        <v>5941803.9000000004</v>
      </c>
      <c r="G44" s="151">
        <f t="shared" si="14"/>
        <v>24016730.100000001</v>
      </c>
    </row>
    <row r="45" spans="1:7" x14ac:dyDescent="0.25">
      <c r="A45" s="64" t="s">
        <v>400</v>
      </c>
      <c r="B45" s="151"/>
      <c r="C45" s="151"/>
      <c r="D45" s="151">
        <f t="shared" ref="D45:D52" si="15">B45+C45</f>
        <v>0</v>
      </c>
      <c r="E45" s="151"/>
      <c r="F45" s="151"/>
      <c r="G45" s="151">
        <f t="shared" ref="G45:G52" si="16">D45-E45</f>
        <v>0</v>
      </c>
    </row>
    <row r="46" spans="1:7" x14ac:dyDescent="0.25">
      <c r="A46" s="64" t="s">
        <v>401</v>
      </c>
      <c r="B46" s="151"/>
      <c r="C46" s="151"/>
      <c r="D46" s="151">
        <f t="shared" si="15"/>
        <v>0</v>
      </c>
      <c r="E46" s="151"/>
      <c r="F46" s="151"/>
      <c r="G46" s="151">
        <f t="shared" si="16"/>
        <v>0</v>
      </c>
    </row>
    <row r="47" spans="1:7" x14ac:dyDescent="0.25">
      <c r="A47" s="64" t="s">
        <v>402</v>
      </c>
      <c r="B47" s="151"/>
      <c r="C47" s="151"/>
      <c r="D47" s="151">
        <f t="shared" si="15"/>
        <v>0</v>
      </c>
      <c r="E47" s="151"/>
      <c r="F47" s="151"/>
      <c r="G47" s="151">
        <f t="shared" si="16"/>
        <v>0</v>
      </c>
    </row>
    <row r="48" spans="1:7" x14ac:dyDescent="0.25">
      <c r="A48" s="64" t="s">
        <v>403</v>
      </c>
      <c r="B48" s="151"/>
      <c r="C48" s="151"/>
      <c r="D48" s="151">
        <f t="shared" si="15"/>
        <v>0</v>
      </c>
      <c r="E48" s="151"/>
      <c r="F48" s="151"/>
      <c r="G48" s="151">
        <f t="shared" si="16"/>
        <v>0</v>
      </c>
    </row>
    <row r="49" spans="1:7" x14ac:dyDescent="0.25">
      <c r="A49" s="64" t="s">
        <v>404</v>
      </c>
      <c r="B49" s="151"/>
      <c r="C49" s="151"/>
      <c r="D49" s="151">
        <f t="shared" si="15"/>
        <v>0</v>
      </c>
      <c r="E49" s="151"/>
      <c r="F49" s="151"/>
      <c r="G49" s="151">
        <f t="shared" si="16"/>
        <v>0</v>
      </c>
    </row>
    <row r="50" spans="1:7" x14ac:dyDescent="0.25">
      <c r="A50" s="64" t="s">
        <v>405</v>
      </c>
      <c r="B50" s="151"/>
      <c r="C50" s="151"/>
      <c r="D50" s="151">
        <f t="shared" si="15"/>
        <v>0</v>
      </c>
      <c r="E50" s="151"/>
      <c r="F50" s="151"/>
      <c r="G50" s="151">
        <f t="shared" si="16"/>
        <v>0</v>
      </c>
    </row>
    <row r="51" spans="1:7" x14ac:dyDescent="0.25">
      <c r="A51" s="64" t="s">
        <v>406</v>
      </c>
      <c r="B51" s="152">
        <v>26451813.300000001</v>
      </c>
      <c r="C51" s="152">
        <v>3506720.7</v>
      </c>
      <c r="D51" s="151">
        <f t="shared" si="15"/>
        <v>29958534</v>
      </c>
      <c r="E51" s="152">
        <v>5941803.9000000004</v>
      </c>
      <c r="F51" s="152">
        <v>5941803.9000000004</v>
      </c>
      <c r="G51" s="151">
        <f t="shared" si="16"/>
        <v>24016730.100000001</v>
      </c>
    </row>
    <row r="52" spans="1:7" x14ac:dyDescent="0.25">
      <c r="A52" s="64" t="s">
        <v>407</v>
      </c>
      <c r="B52" s="151"/>
      <c r="C52" s="151"/>
      <c r="D52" s="151">
        <f t="shared" si="15"/>
        <v>0</v>
      </c>
      <c r="E52" s="151"/>
      <c r="F52" s="151"/>
      <c r="G52" s="151">
        <f t="shared" si="16"/>
        <v>0</v>
      </c>
    </row>
    <row r="53" spans="1:7" x14ac:dyDescent="0.25">
      <c r="A53" s="46" t="s">
        <v>408</v>
      </c>
      <c r="B53" s="151">
        <f>SUM(B54:B60)</f>
        <v>24134826.670000002</v>
      </c>
      <c r="C53" s="151">
        <f t="shared" ref="C53:G53" si="17">SUM(C54:C60)</f>
        <v>23395729.59</v>
      </c>
      <c r="D53" s="151">
        <f t="shared" si="17"/>
        <v>47530556.259999998</v>
      </c>
      <c r="E53" s="151">
        <f t="shared" si="17"/>
        <v>17618039.219999999</v>
      </c>
      <c r="F53" s="151">
        <f t="shared" si="17"/>
        <v>17618039.219999999</v>
      </c>
      <c r="G53" s="151">
        <f t="shared" si="17"/>
        <v>29912517.040000003</v>
      </c>
    </row>
    <row r="54" spans="1:7" x14ac:dyDescent="0.25">
      <c r="A54" s="64" t="s">
        <v>409</v>
      </c>
      <c r="B54" s="152">
        <v>0</v>
      </c>
      <c r="C54" s="152">
        <v>1585355.16</v>
      </c>
      <c r="D54" s="151">
        <f t="shared" ref="D54:D60" si="18">B54+C54</f>
        <v>1585355.16</v>
      </c>
      <c r="E54" s="152">
        <v>0</v>
      </c>
      <c r="F54" s="152">
        <v>0</v>
      </c>
      <c r="G54" s="151">
        <f t="shared" ref="G54:G60" si="19">D54-E54</f>
        <v>1585355.16</v>
      </c>
    </row>
    <row r="55" spans="1:7" x14ac:dyDescent="0.25">
      <c r="A55" s="64" t="s">
        <v>410</v>
      </c>
      <c r="B55" s="152">
        <v>23741326.670000002</v>
      </c>
      <c r="C55" s="152">
        <v>21810374.43</v>
      </c>
      <c r="D55" s="151">
        <f t="shared" si="18"/>
        <v>45551701.100000001</v>
      </c>
      <c r="E55" s="152">
        <v>17618039.219999999</v>
      </c>
      <c r="F55" s="152">
        <v>17618039.219999999</v>
      </c>
      <c r="G55" s="151">
        <f t="shared" si="19"/>
        <v>27933661.880000003</v>
      </c>
    </row>
    <row r="56" spans="1:7" x14ac:dyDescent="0.25">
      <c r="A56" s="64" t="s">
        <v>411</v>
      </c>
      <c r="B56" s="151"/>
      <c r="C56" s="151"/>
      <c r="D56" s="151">
        <f t="shared" si="18"/>
        <v>0</v>
      </c>
      <c r="E56" s="151"/>
      <c r="F56" s="151"/>
      <c r="G56" s="151">
        <f t="shared" si="19"/>
        <v>0</v>
      </c>
    </row>
    <row r="57" spans="1:7" x14ac:dyDescent="0.25">
      <c r="A57" s="65" t="s">
        <v>412</v>
      </c>
      <c r="B57" s="152">
        <v>193500</v>
      </c>
      <c r="C57" s="152">
        <v>0</v>
      </c>
      <c r="D57" s="151">
        <f t="shared" si="18"/>
        <v>193500</v>
      </c>
      <c r="E57" s="152">
        <v>0</v>
      </c>
      <c r="F57" s="152">
        <v>0</v>
      </c>
      <c r="G57" s="151">
        <f t="shared" si="19"/>
        <v>193500</v>
      </c>
    </row>
    <row r="58" spans="1:7" x14ac:dyDescent="0.25">
      <c r="A58" s="64" t="s">
        <v>413</v>
      </c>
      <c r="B58" s="151"/>
      <c r="C58" s="151"/>
      <c r="D58" s="151">
        <f t="shared" si="18"/>
        <v>0</v>
      </c>
      <c r="E58" s="151"/>
      <c r="F58" s="151"/>
      <c r="G58" s="151">
        <f t="shared" si="19"/>
        <v>0</v>
      </c>
    </row>
    <row r="59" spans="1:7" x14ac:dyDescent="0.25">
      <c r="A59" s="64" t="s">
        <v>414</v>
      </c>
      <c r="B59" s="151"/>
      <c r="C59" s="151"/>
      <c r="D59" s="151">
        <f t="shared" si="18"/>
        <v>0</v>
      </c>
      <c r="E59" s="151"/>
      <c r="F59" s="151"/>
      <c r="G59" s="151">
        <f t="shared" si="19"/>
        <v>0</v>
      </c>
    </row>
    <row r="60" spans="1:7" x14ac:dyDescent="0.25">
      <c r="A60" s="64" t="s">
        <v>415</v>
      </c>
      <c r="B60" s="152">
        <v>200000</v>
      </c>
      <c r="C60" s="152">
        <v>0</v>
      </c>
      <c r="D60" s="151">
        <f t="shared" si="18"/>
        <v>200000</v>
      </c>
      <c r="E60" s="152">
        <v>0</v>
      </c>
      <c r="F60" s="152">
        <v>0</v>
      </c>
      <c r="G60" s="151">
        <f t="shared" si="19"/>
        <v>200000</v>
      </c>
    </row>
    <row r="61" spans="1:7" x14ac:dyDescent="0.25">
      <c r="A61" s="46" t="s">
        <v>416</v>
      </c>
      <c r="B61" s="151">
        <f>SUM(B62:B70)</f>
        <v>1806500</v>
      </c>
      <c r="C61" s="151">
        <f t="shared" ref="C61:G61" si="20">SUM(C62:C70)</f>
        <v>2554995</v>
      </c>
      <c r="D61" s="151">
        <f t="shared" si="20"/>
        <v>4361495</v>
      </c>
      <c r="E61" s="151">
        <f t="shared" si="20"/>
        <v>0</v>
      </c>
      <c r="F61" s="151">
        <f t="shared" si="20"/>
        <v>0</v>
      </c>
      <c r="G61" s="151">
        <f t="shared" si="20"/>
        <v>4361495</v>
      </c>
    </row>
    <row r="62" spans="1:7" x14ac:dyDescent="0.25">
      <c r="A62" s="64" t="s">
        <v>417</v>
      </c>
      <c r="B62" s="152">
        <v>100000</v>
      </c>
      <c r="C62" s="152">
        <v>0</v>
      </c>
      <c r="D62" s="151">
        <f t="shared" ref="D62:D70" si="21">B62+C62</f>
        <v>100000</v>
      </c>
      <c r="E62" s="152">
        <v>0</v>
      </c>
      <c r="F62" s="152">
        <v>0</v>
      </c>
      <c r="G62" s="151">
        <f t="shared" ref="G62:G70" si="22">D62-E62</f>
        <v>100000</v>
      </c>
    </row>
    <row r="63" spans="1:7" x14ac:dyDescent="0.25">
      <c r="A63" s="64" t="s">
        <v>418</v>
      </c>
      <c r="B63" s="152">
        <v>1706500</v>
      </c>
      <c r="C63" s="152">
        <v>2554995</v>
      </c>
      <c r="D63" s="151">
        <f t="shared" si="21"/>
        <v>4261495</v>
      </c>
      <c r="E63" s="152">
        <v>0</v>
      </c>
      <c r="F63" s="152">
        <v>0</v>
      </c>
      <c r="G63" s="151">
        <f t="shared" si="22"/>
        <v>4261495</v>
      </c>
    </row>
    <row r="64" spans="1:7" x14ac:dyDescent="0.25">
      <c r="A64" s="64" t="s">
        <v>419</v>
      </c>
      <c r="B64" s="151"/>
      <c r="C64" s="151"/>
      <c r="D64" s="151">
        <f t="shared" si="21"/>
        <v>0</v>
      </c>
      <c r="E64" s="151"/>
      <c r="F64" s="151"/>
      <c r="G64" s="151">
        <f t="shared" si="22"/>
        <v>0</v>
      </c>
    </row>
    <row r="65" spans="1:7" x14ac:dyDescent="0.25">
      <c r="A65" s="64" t="s">
        <v>420</v>
      </c>
      <c r="B65" s="151"/>
      <c r="C65" s="151"/>
      <c r="D65" s="151">
        <f t="shared" si="21"/>
        <v>0</v>
      </c>
      <c r="E65" s="151"/>
      <c r="F65" s="151"/>
      <c r="G65" s="151">
        <f t="shared" si="22"/>
        <v>0</v>
      </c>
    </row>
    <row r="66" spans="1:7" x14ac:dyDescent="0.25">
      <c r="A66" s="64" t="s">
        <v>421</v>
      </c>
      <c r="B66" s="151"/>
      <c r="C66" s="151"/>
      <c r="D66" s="151">
        <f t="shared" si="21"/>
        <v>0</v>
      </c>
      <c r="E66" s="151"/>
      <c r="F66" s="151"/>
      <c r="G66" s="151">
        <f t="shared" si="22"/>
        <v>0</v>
      </c>
    </row>
    <row r="67" spans="1:7" x14ac:dyDescent="0.25">
      <c r="A67" s="64" t="s">
        <v>422</v>
      </c>
      <c r="B67" s="151"/>
      <c r="C67" s="151"/>
      <c r="D67" s="151">
        <f t="shared" si="21"/>
        <v>0</v>
      </c>
      <c r="E67" s="151"/>
      <c r="F67" s="151"/>
      <c r="G67" s="151">
        <f t="shared" si="22"/>
        <v>0</v>
      </c>
    </row>
    <row r="68" spans="1:7" x14ac:dyDescent="0.25">
      <c r="A68" s="64" t="s">
        <v>423</v>
      </c>
      <c r="B68" s="151"/>
      <c r="C68" s="151"/>
      <c r="D68" s="151">
        <f t="shared" si="21"/>
        <v>0</v>
      </c>
      <c r="E68" s="151"/>
      <c r="F68" s="151"/>
      <c r="G68" s="151">
        <f t="shared" si="22"/>
        <v>0</v>
      </c>
    </row>
    <row r="69" spans="1:7" x14ac:dyDescent="0.25">
      <c r="A69" s="64" t="s">
        <v>424</v>
      </c>
      <c r="B69" s="151"/>
      <c r="C69" s="151"/>
      <c r="D69" s="151">
        <f t="shared" si="21"/>
        <v>0</v>
      </c>
      <c r="E69" s="151"/>
      <c r="F69" s="151"/>
      <c r="G69" s="151">
        <f t="shared" si="22"/>
        <v>0</v>
      </c>
    </row>
    <row r="70" spans="1:7" x14ac:dyDescent="0.25">
      <c r="A70" s="64" t="s">
        <v>425</v>
      </c>
      <c r="B70" s="151"/>
      <c r="C70" s="151"/>
      <c r="D70" s="151">
        <f t="shared" si="21"/>
        <v>0</v>
      </c>
      <c r="E70" s="151"/>
      <c r="F70" s="151"/>
      <c r="G70" s="151">
        <f t="shared" si="22"/>
        <v>0</v>
      </c>
    </row>
    <row r="71" spans="1:7" x14ac:dyDescent="0.25">
      <c r="A71" s="47" t="s">
        <v>426</v>
      </c>
      <c r="B71" s="154">
        <f>SUM(B72:B75)</f>
        <v>0</v>
      </c>
      <c r="C71" s="154">
        <f t="shared" ref="C71:G71" si="23">SUM(C72:C75)</f>
        <v>0</v>
      </c>
      <c r="D71" s="154">
        <f t="shared" si="23"/>
        <v>0</v>
      </c>
      <c r="E71" s="154">
        <f t="shared" si="23"/>
        <v>0</v>
      </c>
      <c r="F71" s="154">
        <f t="shared" si="23"/>
        <v>0</v>
      </c>
      <c r="G71" s="154">
        <f t="shared" si="23"/>
        <v>0</v>
      </c>
    </row>
    <row r="72" spans="1:7" x14ac:dyDescent="0.25">
      <c r="A72" s="64" t="s">
        <v>427</v>
      </c>
      <c r="B72" s="151"/>
      <c r="C72" s="151"/>
      <c r="D72" s="151">
        <f t="shared" ref="D72:D75" si="24">B72+C72</f>
        <v>0</v>
      </c>
      <c r="E72" s="151"/>
      <c r="F72" s="151"/>
      <c r="G72" s="151">
        <f t="shared" ref="G72:G75" si="25">D72-E72</f>
        <v>0</v>
      </c>
    </row>
    <row r="73" spans="1:7" ht="30" x14ac:dyDescent="0.25">
      <c r="A73" s="64" t="s">
        <v>428</v>
      </c>
      <c r="B73" s="151"/>
      <c r="C73" s="151"/>
      <c r="D73" s="151">
        <f t="shared" si="24"/>
        <v>0</v>
      </c>
      <c r="E73" s="151"/>
      <c r="F73" s="151"/>
      <c r="G73" s="151">
        <f t="shared" si="25"/>
        <v>0</v>
      </c>
    </row>
    <row r="74" spans="1:7" x14ac:dyDescent="0.25">
      <c r="A74" s="64" t="s">
        <v>429</v>
      </c>
      <c r="B74" s="151"/>
      <c r="C74" s="151"/>
      <c r="D74" s="151">
        <f t="shared" si="24"/>
        <v>0</v>
      </c>
      <c r="E74" s="151"/>
      <c r="F74" s="151"/>
      <c r="G74" s="151">
        <f t="shared" si="25"/>
        <v>0</v>
      </c>
    </row>
    <row r="75" spans="1:7" x14ac:dyDescent="0.25">
      <c r="A75" s="64" t="s">
        <v>430</v>
      </c>
      <c r="B75" s="151"/>
      <c r="C75" s="151"/>
      <c r="D75" s="151">
        <f t="shared" si="24"/>
        <v>0</v>
      </c>
      <c r="E75" s="151"/>
      <c r="F75" s="151"/>
      <c r="G75" s="151">
        <f t="shared" si="25"/>
        <v>0</v>
      </c>
    </row>
    <row r="76" spans="1:7" x14ac:dyDescent="0.25">
      <c r="A76" s="36"/>
      <c r="B76" s="155"/>
      <c r="C76" s="155"/>
      <c r="D76" s="155"/>
      <c r="E76" s="155"/>
      <c r="F76" s="155"/>
      <c r="G76" s="155"/>
    </row>
    <row r="77" spans="1:7" x14ac:dyDescent="0.25">
      <c r="A77" s="3" t="s">
        <v>388</v>
      </c>
      <c r="B77" s="153">
        <f>B9+B43</f>
        <v>193017248.79999998</v>
      </c>
      <c r="C77" s="153">
        <f t="shared" ref="C77:G77" si="26">C9+C43</f>
        <v>39188642.670000002</v>
      </c>
      <c r="D77" s="153">
        <f t="shared" si="26"/>
        <v>232205891.46999997</v>
      </c>
      <c r="E77" s="153">
        <f t="shared" si="26"/>
        <v>48586501.019999996</v>
      </c>
      <c r="F77" s="153">
        <f t="shared" si="26"/>
        <v>48059429.390000001</v>
      </c>
      <c r="G77" s="153">
        <f t="shared" si="26"/>
        <v>183619390.44999999</v>
      </c>
    </row>
    <row r="78" spans="1:7" x14ac:dyDescent="0.25">
      <c r="A78" s="44"/>
      <c r="B78" s="156"/>
      <c r="C78" s="156"/>
      <c r="D78" s="156"/>
      <c r="E78" s="156"/>
      <c r="F78" s="156"/>
      <c r="G78" s="156"/>
    </row>
    <row r="79" spans="1:7" x14ac:dyDescent="0.25">
      <c r="A79" t="s">
        <v>607</v>
      </c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scale="41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5"/>
  <sheetViews>
    <sheetView showGridLines="0" view="pageBreakPreview" zoomScale="80" zoomScaleNormal="64" zoomScaleSheetLayoutView="80" workbookViewId="0">
      <selection activeCell="A35" sqref="A35:F3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79" t="s">
        <v>432</v>
      </c>
      <c r="B1" s="172"/>
      <c r="C1" s="172"/>
      <c r="D1" s="172"/>
      <c r="E1" s="172"/>
      <c r="F1" s="172"/>
      <c r="G1" s="173"/>
    </row>
    <row r="2" spans="1:7" x14ac:dyDescent="0.25">
      <c r="A2" s="122" t="s">
        <v>606</v>
      </c>
      <c r="B2" s="86"/>
      <c r="C2" s="86"/>
      <c r="D2" s="86"/>
      <c r="E2" s="86"/>
      <c r="F2" s="86"/>
      <c r="G2" s="87"/>
    </row>
    <row r="3" spans="1:7" x14ac:dyDescent="0.25">
      <c r="A3" s="88" t="s">
        <v>305</v>
      </c>
      <c r="B3" s="89"/>
      <c r="C3" s="89"/>
      <c r="D3" s="89"/>
      <c r="E3" s="89"/>
      <c r="F3" s="89"/>
      <c r="G3" s="90"/>
    </row>
    <row r="4" spans="1:7" x14ac:dyDescent="0.25">
      <c r="A4" s="88" t="s">
        <v>433</v>
      </c>
      <c r="B4" s="89"/>
      <c r="C4" s="89"/>
      <c r="D4" s="89"/>
      <c r="E4" s="89"/>
      <c r="F4" s="89"/>
      <c r="G4" s="90"/>
    </row>
    <row r="5" spans="1:7" x14ac:dyDescent="0.25">
      <c r="A5" s="88" t="str">
        <f>'Formato 3'!A4</f>
        <v>Del 1 de Enero al 31 de Marzo de 2023 (b)</v>
      </c>
      <c r="B5" s="89"/>
      <c r="C5" s="89"/>
      <c r="D5" s="89"/>
      <c r="E5" s="89"/>
      <c r="F5" s="89"/>
      <c r="G5" s="90"/>
    </row>
    <row r="6" spans="1:7" ht="41.45" customHeight="1" x14ac:dyDescent="0.25">
      <c r="A6" s="91" t="s">
        <v>4</v>
      </c>
      <c r="B6" s="92"/>
      <c r="C6" s="92"/>
      <c r="D6" s="92"/>
      <c r="E6" s="92"/>
      <c r="F6" s="92"/>
      <c r="G6" s="93"/>
    </row>
    <row r="7" spans="1:7" x14ac:dyDescent="0.25">
      <c r="A7" s="174" t="s">
        <v>434</v>
      </c>
      <c r="B7" s="177" t="s">
        <v>307</v>
      </c>
      <c r="C7" s="177"/>
      <c r="D7" s="177"/>
      <c r="E7" s="177"/>
      <c r="F7" s="177"/>
      <c r="G7" s="177" t="s">
        <v>308</v>
      </c>
    </row>
    <row r="8" spans="1:7" ht="30" x14ac:dyDescent="0.25">
      <c r="A8" s="175"/>
      <c r="B8" s="6" t="s">
        <v>309</v>
      </c>
      <c r="C8" s="25" t="s">
        <v>397</v>
      </c>
      <c r="D8" s="25" t="s">
        <v>240</v>
      </c>
      <c r="E8" s="25" t="s">
        <v>195</v>
      </c>
      <c r="F8" s="25" t="s">
        <v>212</v>
      </c>
      <c r="G8" s="187"/>
    </row>
    <row r="9" spans="1:7" ht="15.75" customHeight="1" x14ac:dyDescent="0.25">
      <c r="A9" s="20" t="s">
        <v>435</v>
      </c>
      <c r="B9" s="157">
        <f>B10+B11+B12+B15+B16+B19</f>
        <v>68529369.340000004</v>
      </c>
      <c r="C9" s="157">
        <f t="shared" ref="C9:G9" si="0">C10+C11+C12+C15+C16+C19</f>
        <v>767314.23</v>
      </c>
      <c r="D9" s="157">
        <f t="shared" si="0"/>
        <v>69296683.570000008</v>
      </c>
      <c r="E9" s="157">
        <f t="shared" si="0"/>
        <v>13206366.65</v>
      </c>
      <c r="F9" s="157">
        <f t="shared" si="0"/>
        <v>13203328.310000001</v>
      </c>
      <c r="G9" s="157">
        <f t="shared" si="0"/>
        <v>56090316.920000009</v>
      </c>
    </row>
    <row r="10" spans="1:7" x14ac:dyDescent="0.25">
      <c r="A10" s="46" t="s">
        <v>436</v>
      </c>
      <c r="B10" s="158">
        <v>68529369.340000004</v>
      </c>
      <c r="C10" s="158">
        <v>767314.23</v>
      </c>
      <c r="D10" s="159">
        <f>B10+C10</f>
        <v>69296683.570000008</v>
      </c>
      <c r="E10" s="158">
        <v>13206366.65</v>
      </c>
      <c r="F10" s="158">
        <v>13203328.310000001</v>
      </c>
      <c r="G10" s="159">
        <f>D10-E10</f>
        <v>56090316.920000009</v>
      </c>
    </row>
    <row r="11" spans="1:7" ht="15.75" customHeight="1" x14ac:dyDescent="0.25">
      <c r="A11" s="46" t="s">
        <v>437</v>
      </c>
      <c r="B11" s="159"/>
      <c r="C11" s="159"/>
      <c r="D11" s="159">
        <f>B11+C11</f>
        <v>0</v>
      </c>
      <c r="E11" s="159"/>
      <c r="F11" s="159"/>
      <c r="G11" s="159">
        <f>D11-E11</f>
        <v>0</v>
      </c>
    </row>
    <row r="12" spans="1:7" x14ac:dyDescent="0.25">
      <c r="A12" s="46" t="s">
        <v>438</v>
      </c>
      <c r="B12" s="159">
        <f>B13+B14</f>
        <v>0</v>
      </c>
      <c r="C12" s="159">
        <f t="shared" ref="C12:G12" si="1">C13+C14</f>
        <v>0</v>
      </c>
      <c r="D12" s="159">
        <f t="shared" si="1"/>
        <v>0</v>
      </c>
      <c r="E12" s="159">
        <f t="shared" si="1"/>
        <v>0</v>
      </c>
      <c r="F12" s="159">
        <f t="shared" si="1"/>
        <v>0</v>
      </c>
      <c r="G12" s="159">
        <f t="shared" si="1"/>
        <v>0</v>
      </c>
    </row>
    <row r="13" spans="1:7" x14ac:dyDescent="0.25">
      <c r="A13" s="63" t="s">
        <v>439</v>
      </c>
      <c r="B13" s="159"/>
      <c r="C13" s="159"/>
      <c r="D13" s="159">
        <f>B13+C13</f>
        <v>0</v>
      </c>
      <c r="E13" s="159"/>
      <c r="F13" s="159"/>
      <c r="G13" s="159">
        <f>D13-E13</f>
        <v>0</v>
      </c>
    </row>
    <row r="14" spans="1:7" x14ac:dyDescent="0.25">
      <c r="A14" s="63" t="s">
        <v>440</v>
      </c>
      <c r="B14" s="159"/>
      <c r="C14" s="159"/>
      <c r="D14" s="159">
        <f>B14+C14</f>
        <v>0</v>
      </c>
      <c r="E14" s="159"/>
      <c r="F14" s="159"/>
      <c r="G14" s="159">
        <f>D14-E14</f>
        <v>0</v>
      </c>
    </row>
    <row r="15" spans="1:7" x14ac:dyDescent="0.25">
      <c r="A15" s="46" t="s">
        <v>441</v>
      </c>
      <c r="B15" s="159"/>
      <c r="C15" s="159"/>
      <c r="D15" s="159">
        <f>B15+C15</f>
        <v>0</v>
      </c>
      <c r="E15" s="159"/>
      <c r="F15" s="159"/>
      <c r="G15" s="159">
        <f>D15-E15</f>
        <v>0</v>
      </c>
    </row>
    <row r="16" spans="1:7" ht="30" x14ac:dyDescent="0.25">
      <c r="A16" s="47" t="s">
        <v>442</v>
      </c>
      <c r="B16" s="159">
        <f>B17+B18</f>
        <v>0</v>
      </c>
      <c r="C16" s="159">
        <f t="shared" ref="C16:G16" si="2">C17+C18</f>
        <v>0</v>
      </c>
      <c r="D16" s="159">
        <f t="shared" si="2"/>
        <v>0</v>
      </c>
      <c r="E16" s="159">
        <f t="shared" si="2"/>
        <v>0</v>
      </c>
      <c r="F16" s="159">
        <f t="shared" si="2"/>
        <v>0</v>
      </c>
      <c r="G16" s="159">
        <f t="shared" si="2"/>
        <v>0</v>
      </c>
    </row>
    <row r="17" spans="1:7" x14ac:dyDescent="0.25">
      <c r="A17" s="63" t="s">
        <v>443</v>
      </c>
      <c r="B17" s="159"/>
      <c r="C17" s="159"/>
      <c r="D17" s="159">
        <f>B17+C17</f>
        <v>0</v>
      </c>
      <c r="E17" s="159"/>
      <c r="F17" s="159"/>
      <c r="G17" s="159">
        <f>D17-E17</f>
        <v>0</v>
      </c>
    </row>
    <row r="18" spans="1:7" x14ac:dyDescent="0.25">
      <c r="A18" s="63" t="s">
        <v>444</v>
      </c>
      <c r="B18" s="159"/>
      <c r="C18" s="159"/>
      <c r="D18" s="159">
        <f>B18+C18</f>
        <v>0</v>
      </c>
      <c r="E18" s="159"/>
      <c r="F18" s="159"/>
      <c r="G18" s="159">
        <f>D18-E18</f>
        <v>0</v>
      </c>
    </row>
    <row r="19" spans="1:7" x14ac:dyDescent="0.25">
      <c r="A19" s="46" t="s">
        <v>445</v>
      </c>
      <c r="B19" s="159"/>
      <c r="C19" s="159"/>
      <c r="D19" s="159">
        <f>B19+C19</f>
        <v>0</v>
      </c>
      <c r="E19" s="159"/>
      <c r="F19" s="159"/>
      <c r="G19" s="159">
        <f>D19-E19</f>
        <v>0</v>
      </c>
    </row>
    <row r="20" spans="1:7" x14ac:dyDescent="0.25">
      <c r="A20" s="36"/>
      <c r="B20" s="160"/>
      <c r="C20" s="160"/>
      <c r="D20" s="160"/>
      <c r="E20" s="160"/>
      <c r="F20" s="160"/>
      <c r="G20" s="160"/>
    </row>
    <row r="21" spans="1:7" x14ac:dyDescent="0.25">
      <c r="A21" s="26" t="s">
        <v>446</v>
      </c>
      <c r="B21" s="157">
        <f>B22+B23+B24+B27+B28+B31</f>
        <v>22564813.300000001</v>
      </c>
      <c r="C21" s="157">
        <f t="shared" ref="C21:G21" si="3">C22+C23+C24+C27+C28+C31</f>
        <v>1800000</v>
      </c>
      <c r="D21" s="157">
        <f t="shared" si="3"/>
        <v>24364813.300000001</v>
      </c>
      <c r="E21" s="157">
        <f t="shared" si="3"/>
        <v>5251693.88</v>
      </c>
      <c r="F21" s="157">
        <f t="shared" si="3"/>
        <v>5251693.88</v>
      </c>
      <c r="G21" s="157">
        <f t="shared" si="3"/>
        <v>19113119.420000002</v>
      </c>
    </row>
    <row r="22" spans="1:7" x14ac:dyDescent="0.25">
      <c r="A22" s="46" t="s">
        <v>436</v>
      </c>
      <c r="B22" s="158">
        <v>22564813.300000001</v>
      </c>
      <c r="C22" s="158">
        <v>1800000</v>
      </c>
      <c r="D22" s="159">
        <f>B22+C22</f>
        <v>24364813.300000001</v>
      </c>
      <c r="E22" s="158">
        <v>5251693.88</v>
      </c>
      <c r="F22" s="158">
        <v>5251693.88</v>
      </c>
      <c r="G22" s="159">
        <f>D22-E22</f>
        <v>19113119.420000002</v>
      </c>
    </row>
    <row r="23" spans="1:7" x14ac:dyDescent="0.25">
      <c r="A23" s="46" t="s">
        <v>437</v>
      </c>
      <c r="B23" s="159"/>
      <c r="C23" s="159"/>
      <c r="D23" s="159">
        <f>B23+C23</f>
        <v>0</v>
      </c>
      <c r="E23" s="159"/>
      <c r="F23" s="159"/>
      <c r="G23" s="159">
        <f>D23-E23</f>
        <v>0</v>
      </c>
    </row>
    <row r="24" spans="1:7" x14ac:dyDescent="0.25">
      <c r="A24" s="46" t="s">
        <v>438</v>
      </c>
      <c r="B24" s="159">
        <f>B25+B26</f>
        <v>0</v>
      </c>
      <c r="C24" s="159">
        <f>C25+C26</f>
        <v>0</v>
      </c>
      <c r="D24" s="159">
        <f>D25+D26</f>
        <v>0</v>
      </c>
      <c r="E24" s="159">
        <f t="shared" ref="E24:G24" si="4">E25+E26</f>
        <v>0</v>
      </c>
      <c r="F24" s="159">
        <f t="shared" si="4"/>
        <v>0</v>
      </c>
      <c r="G24" s="159">
        <f t="shared" si="4"/>
        <v>0</v>
      </c>
    </row>
    <row r="25" spans="1:7" x14ac:dyDescent="0.25">
      <c r="A25" s="63" t="s">
        <v>439</v>
      </c>
      <c r="B25" s="159"/>
      <c r="C25" s="159"/>
      <c r="D25" s="159">
        <f>B25+C25</f>
        <v>0</v>
      </c>
      <c r="E25" s="159"/>
      <c r="F25" s="159"/>
      <c r="G25" s="159">
        <f>D25-E25</f>
        <v>0</v>
      </c>
    </row>
    <row r="26" spans="1:7" x14ac:dyDescent="0.25">
      <c r="A26" s="63" t="s">
        <v>440</v>
      </c>
      <c r="B26" s="159"/>
      <c r="C26" s="159"/>
      <c r="D26" s="159">
        <f>B26+C26</f>
        <v>0</v>
      </c>
      <c r="E26" s="159"/>
      <c r="F26" s="159"/>
      <c r="G26" s="159">
        <f>D26-E26</f>
        <v>0</v>
      </c>
    </row>
    <row r="27" spans="1:7" x14ac:dyDescent="0.25">
      <c r="A27" s="46" t="s">
        <v>441</v>
      </c>
      <c r="B27" s="159"/>
      <c r="C27" s="159"/>
      <c r="D27" s="159"/>
      <c r="E27" s="159"/>
      <c r="F27" s="159"/>
      <c r="G27" s="159"/>
    </row>
    <row r="28" spans="1:7" ht="30" x14ac:dyDescent="0.25">
      <c r="A28" s="47" t="s">
        <v>442</v>
      </c>
      <c r="B28" s="159">
        <f>B29+B30</f>
        <v>0</v>
      </c>
      <c r="C28" s="159">
        <f t="shared" ref="C28:G28" si="5">C29+C30</f>
        <v>0</v>
      </c>
      <c r="D28" s="159">
        <f t="shared" si="5"/>
        <v>0</v>
      </c>
      <c r="E28" s="159">
        <f t="shared" si="5"/>
        <v>0</v>
      </c>
      <c r="F28" s="159">
        <f t="shared" si="5"/>
        <v>0</v>
      </c>
      <c r="G28" s="159">
        <f t="shared" si="5"/>
        <v>0</v>
      </c>
    </row>
    <row r="29" spans="1:7" x14ac:dyDescent="0.25">
      <c r="A29" s="63" t="s">
        <v>443</v>
      </c>
      <c r="B29" s="159"/>
      <c r="C29" s="159"/>
      <c r="D29" s="159">
        <f>B29+C29</f>
        <v>0</v>
      </c>
      <c r="E29" s="159"/>
      <c r="F29" s="159"/>
      <c r="G29" s="159">
        <f>D29-E29</f>
        <v>0</v>
      </c>
    </row>
    <row r="30" spans="1:7" x14ac:dyDescent="0.25">
      <c r="A30" s="63" t="s">
        <v>444</v>
      </c>
      <c r="B30" s="159"/>
      <c r="C30" s="159"/>
      <c r="D30" s="159">
        <f>B30+C30</f>
        <v>0</v>
      </c>
      <c r="E30" s="159"/>
      <c r="F30" s="159"/>
      <c r="G30" s="159">
        <f>D30-E30</f>
        <v>0</v>
      </c>
    </row>
    <row r="31" spans="1:7" x14ac:dyDescent="0.25">
      <c r="A31" s="46" t="s">
        <v>445</v>
      </c>
      <c r="B31" s="159"/>
      <c r="C31" s="159"/>
      <c r="D31" s="159">
        <f>B31+C31</f>
        <v>0</v>
      </c>
      <c r="E31" s="159"/>
      <c r="F31" s="159"/>
      <c r="G31" s="159">
        <f>D31-E31</f>
        <v>0</v>
      </c>
    </row>
    <row r="32" spans="1:7" x14ac:dyDescent="0.25">
      <c r="A32" s="36"/>
      <c r="B32" s="160"/>
      <c r="C32" s="160"/>
      <c r="D32" s="160"/>
      <c r="E32" s="160"/>
      <c r="F32" s="160"/>
      <c r="G32" s="160"/>
    </row>
    <row r="33" spans="1:7" ht="14.45" customHeight="1" x14ac:dyDescent="0.25">
      <c r="A33" s="3" t="s">
        <v>447</v>
      </c>
      <c r="B33" s="157">
        <f>B9+B21</f>
        <v>91094182.640000001</v>
      </c>
      <c r="C33" s="157">
        <f t="shared" ref="C33:G33" si="6">C9+C21</f>
        <v>2567314.23</v>
      </c>
      <c r="D33" s="157">
        <f t="shared" si="6"/>
        <v>93661496.870000005</v>
      </c>
      <c r="E33" s="157">
        <f t="shared" si="6"/>
        <v>18458060.530000001</v>
      </c>
      <c r="F33" s="157">
        <f t="shared" si="6"/>
        <v>18455022.190000001</v>
      </c>
      <c r="G33" s="157">
        <f t="shared" si="6"/>
        <v>75203436.340000004</v>
      </c>
    </row>
    <row r="34" spans="1:7" ht="14.45" customHeight="1" x14ac:dyDescent="0.25">
      <c r="A34" s="44"/>
      <c r="B34" s="161"/>
      <c r="C34" s="161"/>
      <c r="D34" s="161"/>
      <c r="E34" s="161"/>
      <c r="F34" s="161"/>
      <c r="G34" s="161"/>
    </row>
    <row r="35" spans="1:7" x14ac:dyDescent="0.25">
      <c r="A35" t="s">
        <v>607</v>
      </c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scale="45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57" customWidth="1"/>
    <col min="2" max="3" width="16.42578125" style="57" customWidth="1"/>
    <col min="4" max="4" width="16.28515625" style="57" customWidth="1"/>
    <col min="5" max="5" width="17" style="57" customWidth="1"/>
    <col min="6" max="6" width="14.7109375" style="57" customWidth="1"/>
    <col min="7" max="7" width="15.5703125" style="57" customWidth="1"/>
    <col min="8" max="163" width="11.5703125" style="57"/>
    <col min="164" max="164" width="47.7109375" style="57" customWidth="1"/>
    <col min="165" max="166" width="16.42578125" style="57" customWidth="1"/>
    <col min="167" max="167" width="16.28515625" style="57" customWidth="1"/>
    <col min="168" max="168" width="17" style="57" customWidth="1"/>
    <col min="169" max="169" width="14.7109375" style="57" customWidth="1"/>
    <col min="170" max="170" width="15.5703125" style="57" customWidth="1"/>
    <col min="171" max="419" width="11.5703125" style="57"/>
    <col min="420" max="420" width="47.7109375" style="57" customWidth="1"/>
    <col min="421" max="422" width="16.42578125" style="57" customWidth="1"/>
    <col min="423" max="423" width="16.28515625" style="57" customWidth="1"/>
    <col min="424" max="424" width="17" style="57" customWidth="1"/>
    <col min="425" max="425" width="14.7109375" style="57" customWidth="1"/>
    <col min="426" max="426" width="15.5703125" style="57" customWidth="1"/>
    <col min="427" max="675" width="11.5703125" style="57"/>
    <col min="676" max="676" width="47.7109375" style="57" customWidth="1"/>
    <col min="677" max="678" width="16.42578125" style="57" customWidth="1"/>
    <col min="679" max="679" width="16.28515625" style="57" customWidth="1"/>
    <col min="680" max="680" width="17" style="57" customWidth="1"/>
    <col min="681" max="681" width="14.7109375" style="57" customWidth="1"/>
    <col min="682" max="682" width="15.5703125" style="57" customWidth="1"/>
    <col min="683" max="931" width="11.5703125" style="57"/>
    <col min="932" max="932" width="47.7109375" style="57" customWidth="1"/>
    <col min="933" max="934" width="16.42578125" style="57" customWidth="1"/>
    <col min="935" max="935" width="16.28515625" style="57" customWidth="1"/>
    <col min="936" max="936" width="17" style="57" customWidth="1"/>
    <col min="937" max="937" width="14.7109375" style="57" customWidth="1"/>
    <col min="938" max="938" width="15.5703125" style="57" customWidth="1"/>
    <col min="939" max="1187" width="11.5703125" style="57"/>
    <col min="1188" max="1188" width="47.7109375" style="57" customWidth="1"/>
    <col min="1189" max="1190" width="16.42578125" style="57" customWidth="1"/>
    <col min="1191" max="1191" width="16.28515625" style="57" customWidth="1"/>
    <col min="1192" max="1192" width="17" style="57" customWidth="1"/>
    <col min="1193" max="1193" width="14.7109375" style="57" customWidth="1"/>
    <col min="1194" max="1194" width="15.5703125" style="57" customWidth="1"/>
    <col min="1195" max="1443" width="11.5703125" style="57"/>
    <col min="1444" max="1444" width="47.7109375" style="57" customWidth="1"/>
    <col min="1445" max="1446" width="16.42578125" style="57" customWidth="1"/>
    <col min="1447" max="1447" width="16.28515625" style="57" customWidth="1"/>
    <col min="1448" max="1448" width="17" style="57" customWidth="1"/>
    <col min="1449" max="1449" width="14.7109375" style="57" customWidth="1"/>
    <col min="1450" max="1450" width="15.5703125" style="57" customWidth="1"/>
    <col min="1451" max="1699" width="11.5703125" style="57"/>
    <col min="1700" max="1700" width="47.7109375" style="57" customWidth="1"/>
    <col min="1701" max="1702" width="16.42578125" style="57" customWidth="1"/>
    <col min="1703" max="1703" width="16.28515625" style="57" customWidth="1"/>
    <col min="1704" max="1704" width="17" style="57" customWidth="1"/>
    <col min="1705" max="1705" width="14.7109375" style="57" customWidth="1"/>
    <col min="1706" max="1706" width="15.5703125" style="57" customWidth="1"/>
    <col min="1707" max="1955" width="11.5703125" style="57"/>
    <col min="1956" max="1956" width="47.7109375" style="57" customWidth="1"/>
    <col min="1957" max="1958" width="16.42578125" style="57" customWidth="1"/>
    <col min="1959" max="1959" width="16.28515625" style="57" customWidth="1"/>
    <col min="1960" max="1960" width="17" style="57" customWidth="1"/>
    <col min="1961" max="1961" width="14.7109375" style="57" customWidth="1"/>
    <col min="1962" max="1962" width="15.5703125" style="57" customWidth="1"/>
    <col min="1963" max="2211" width="11.5703125" style="57"/>
    <col min="2212" max="2212" width="47.7109375" style="57" customWidth="1"/>
    <col min="2213" max="2214" width="16.42578125" style="57" customWidth="1"/>
    <col min="2215" max="2215" width="16.28515625" style="57" customWidth="1"/>
    <col min="2216" max="2216" width="17" style="57" customWidth="1"/>
    <col min="2217" max="2217" width="14.7109375" style="57" customWidth="1"/>
    <col min="2218" max="2218" width="15.5703125" style="57" customWidth="1"/>
    <col min="2219" max="2467" width="11.5703125" style="57"/>
    <col min="2468" max="2468" width="47.7109375" style="57" customWidth="1"/>
    <col min="2469" max="2470" width="16.42578125" style="57" customWidth="1"/>
    <col min="2471" max="2471" width="16.28515625" style="57" customWidth="1"/>
    <col min="2472" max="2472" width="17" style="57" customWidth="1"/>
    <col min="2473" max="2473" width="14.7109375" style="57" customWidth="1"/>
    <col min="2474" max="2474" width="15.5703125" style="57" customWidth="1"/>
    <col min="2475" max="2723" width="11.5703125" style="57"/>
    <col min="2724" max="2724" width="47.7109375" style="57" customWidth="1"/>
    <col min="2725" max="2726" width="16.42578125" style="57" customWidth="1"/>
    <col min="2727" max="2727" width="16.28515625" style="57" customWidth="1"/>
    <col min="2728" max="2728" width="17" style="57" customWidth="1"/>
    <col min="2729" max="2729" width="14.7109375" style="57" customWidth="1"/>
    <col min="2730" max="2730" width="15.5703125" style="57" customWidth="1"/>
    <col min="2731" max="2979" width="11.5703125" style="57"/>
    <col min="2980" max="2980" width="47.7109375" style="57" customWidth="1"/>
    <col min="2981" max="2982" width="16.42578125" style="57" customWidth="1"/>
    <col min="2983" max="2983" width="16.28515625" style="57" customWidth="1"/>
    <col min="2984" max="2984" width="17" style="57" customWidth="1"/>
    <col min="2985" max="2985" width="14.7109375" style="57" customWidth="1"/>
    <col min="2986" max="2986" width="15.5703125" style="57" customWidth="1"/>
    <col min="2987" max="3235" width="11.5703125" style="57"/>
    <col min="3236" max="3236" width="47.7109375" style="57" customWidth="1"/>
    <col min="3237" max="3238" width="16.42578125" style="57" customWidth="1"/>
    <col min="3239" max="3239" width="16.28515625" style="57" customWidth="1"/>
    <col min="3240" max="3240" width="17" style="57" customWidth="1"/>
    <col min="3241" max="3241" width="14.7109375" style="57" customWidth="1"/>
    <col min="3242" max="3242" width="15.5703125" style="57" customWidth="1"/>
    <col min="3243" max="3491" width="11.5703125" style="57"/>
    <col min="3492" max="3492" width="47.7109375" style="57" customWidth="1"/>
    <col min="3493" max="3494" width="16.42578125" style="57" customWidth="1"/>
    <col min="3495" max="3495" width="16.28515625" style="57" customWidth="1"/>
    <col min="3496" max="3496" width="17" style="57" customWidth="1"/>
    <col min="3497" max="3497" width="14.7109375" style="57" customWidth="1"/>
    <col min="3498" max="3498" width="15.5703125" style="57" customWidth="1"/>
    <col min="3499" max="3747" width="11.5703125" style="57"/>
    <col min="3748" max="3748" width="47.7109375" style="57" customWidth="1"/>
    <col min="3749" max="3750" width="16.42578125" style="57" customWidth="1"/>
    <col min="3751" max="3751" width="16.28515625" style="57" customWidth="1"/>
    <col min="3752" max="3752" width="17" style="57" customWidth="1"/>
    <col min="3753" max="3753" width="14.7109375" style="57" customWidth="1"/>
    <col min="3754" max="3754" width="15.5703125" style="57" customWidth="1"/>
    <col min="3755" max="4003" width="11.5703125" style="57"/>
    <col min="4004" max="4004" width="47.7109375" style="57" customWidth="1"/>
    <col min="4005" max="4006" width="16.42578125" style="57" customWidth="1"/>
    <col min="4007" max="4007" width="16.28515625" style="57" customWidth="1"/>
    <col min="4008" max="4008" width="17" style="57" customWidth="1"/>
    <col min="4009" max="4009" width="14.7109375" style="57" customWidth="1"/>
    <col min="4010" max="4010" width="15.5703125" style="57" customWidth="1"/>
    <col min="4011" max="4259" width="11.5703125" style="57"/>
    <col min="4260" max="4260" width="47.7109375" style="57" customWidth="1"/>
    <col min="4261" max="4262" width="16.42578125" style="57" customWidth="1"/>
    <col min="4263" max="4263" width="16.28515625" style="57" customWidth="1"/>
    <col min="4264" max="4264" width="17" style="57" customWidth="1"/>
    <col min="4265" max="4265" width="14.7109375" style="57" customWidth="1"/>
    <col min="4266" max="4266" width="15.5703125" style="57" customWidth="1"/>
    <col min="4267" max="4515" width="11.5703125" style="57"/>
    <col min="4516" max="4516" width="47.7109375" style="57" customWidth="1"/>
    <col min="4517" max="4518" width="16.42578125" style="57" customWidth="1"/>
    <col min="4519" max="4519" width="16.28515625" style="57" customWidth="1"/>
    <col min="4520" max="4520" width="17" style="57" customWidth="1"/>
    <col min="4521" max="4521" width="14.7109375" style="57" customWidth="1"/>
    <col min="4522" max="4522" width="15.5703125" style="57" customWidth="1"/>
    <col min="4523" max="4771" width="11.5703125" style="57"/>
    <col min="4772" max="4772" width="47.7109375" style="57" customWidth="1"/>
    <col min="4773" max="4774" width="16.42578125" style="57" customWidth="1"/>
    <col min="4775" max="4775" width="16.28515625" style="57" customWidth="1"/>
    <col min="4776" max="4776" width="17" style="57" customWidth="1"/>
    <col min="4777" max="4777" width="14.7109375" style="57" customWidth="1"/>
    <col min="4778" max="4778" width="15.5703125" style="57" customWidth="1"/>
    <col min="4779" max="5027" width="11.5703125" style="57"/>
    <col min="5028" max="5028" width="47.7109375" style="57" customWidth="1"/>
    <col min="5029" max="5030" width="16.42578125" style="57" customWidth="1"/>
    <col min="5031" max="5031" width="16.28515625" style="57" customWidth="1"/>
    <col min="5032" max="5032" width="17" style="57" customWidth="1"/>
    <col min="5033" max="5033" width="14.7109375" style="57" customWidth="1"/>
    <col min="5034" max="5034" width="15.5703125" style="57" customWidth="1"/>
    <col min="5035" max="5283" width="11.5703125" style="57"/>
    <col min="5284" max="5284" width="47.7109375" style="57" customWidth="1"/>
    <col min="5285" max="5286" width="16.42578125" style="57" customWidth="1"/>
    <col min="5287" max="5287" width="16.28515625" style="57" customWidth="1"/>
    <col min="5288" max="5288" width="17" style="57" customWidth="1"/>
    <col min="5289" max="5289" width="14.7109375" style="57" customWidth="1"/>
    <col min="5290" max="5290" width="15.5703125" style="57" customWidth="1"/>
    <col min="5291" max="5539" width="11.5703125" style="57"/>
    <col min="5540" max="5540" width="47.7109375" style="57" customWidth="1"/>
    <col min="5541" max="5542" width="16.42578125" style="57" customWidth="1"/>
    <col min="5543" max="5543" width="16.28515625" style="57" customWidth="1"/>
    <col min="5544" max="5544" width="17" style="57" customWidth="1"/>
    <col min="5545" max="5545" width="14.7109375" style="57" customWidth="1"/>
    <col min="5546" max="5546" width="15.5703125" style="57" customWidth="1"/>
    <col min="5547" max="5795" width="11.5703125" style="57"/>
    <col min="5796" max="5796" width="47.7109375" style="57" customWidth="1"/>
    <col min="5797" max="5798" width="16.42578125" style="57" customWidth="1"/>
    <col min="5799" max="5799" width="16.28515625" style="57" customWidth="1"/>
    <col min="5800" max="5800" width="17" style="57" customWidth="1"/>
    <col min="5801" max="5801" width="14.7109375" style="57" customWidth="1"/>
    <col min="5802" max="5802" width="15.5703125" style="57" customWidth="1"/>
    <col min="5803" max="6051" width="11.5703125" style="57"/>
    <col min="6052" max="6052" width="47.7109375" style="57" customWidth="1"/>
    <col min="6053" max="6054" width="16.42578125" style="57" customWidth="1"/>
    <col min="6055" max="6055" width="16.28515625" style="57" customWidth="1"/>
    <col min="6056" max="6056" width="17" style="57" customWidth="1"/>
    <col min="6057" max="6057" width="14.7109375" style="57" customWidth="1"/>
    <col min="6058" max="6058" width="15.5703125" style="57" customWidth="1"/>
    <col min="6059" max="6307" width="11.5703125" style="57"/>
    <col min="6308" max="6308" width="47.7109375" style="57" customWidth="1"/>
    <col min="6309" max="6310" width="16.42578125" style="57" customWidth="1"/>
    <col min="6311" max="6311" width="16.28515625" style="57" customWidth="1"/>
    <col min="6312" max="6312" width="17" style="57" customWidth="1"/>
    <col min="6313" max="6313" width="14.7109375" style="57" customWidth="1"/>
    <col min="6314" max="6314" width="15.5703125" style="57" customWidth="1"/>
    <col min="6315" max="6563" width="11.5703125" style="57"/>
    <col min="6564" max="6564" width="47.7109375" style="57" customWidth="1"/>
    <col min="6565" max="6566" width="16.42578125" style="57" customWidth="1"/>
    <col min="6567" max="6567" width="16.28515625" style="57" customWidth="1"/>
    <col min="6568" max="6568" width="17" style="57" customWidth="1"/>
    <col min="6569" max="6569" width="14.7109375" style="57" customWidth="1"/>
    <col min="6570" max="6570" width="15.5703125" style="57" customWidth="1"/>
    <col min="6571" max="6819" width="11.5703125" style="57"/>
    <col min="6820" max="6820" width="47.7109375" style="57" customWidth="1"/>
    <col min="6821" max="6822" width="16.42578125" style="57" customWidth="1"/>
    <col min="6823" max="6823" width="16.28515625" style="57" customWidth="1"/>
    <col min="6824" max="6824" width="17" style="57" customWidth="1"/>
    <col min="6825" max="6825" width="14.7109375" style="57" customWidth="1"/>
    <col min="6826" max="6826" width="15.5703125" style="57" customWidth="1"/>
    <col min="6827" max="7075" width="11.5703125" style="57"/>
    <col min="7076" max="7076" width="47.7109375" style="57" customWidth="1"/>
    <col min="7077" max="7078" width="16.42578125" style="57" customWidth="1"/>
    <col min="7079" max="7079" width="16.28515625" style="57" customWidth="1"/>
    <col min="7080" max="7080" width="17" style="57" customWidth="1"/>
    <col min="7081" max="7081" width="14.7109375" style="57" customWidth="1"/>
    <col min="7082" max="7082" width="15.5703125" style="57" customWidth="1"/>
    <col min="7083" max="7331" width="11.5703125" style="57"/>
    <col min="7332" max="7332" width="47.7109375" style="57" customWidth="1"/>
    <col min="7333" max="7334" width="16.42578125" style="57" customWidth="1"/>
    <col min="7335" max="7335" width="16.28515625" style="57" customWidth="1"/>
    <col min="7336" max="7336" width="17" style="57" customWidth="1"/>
    <col min="7337" max="7337" width="14.7109375" style="57" customWidth="1"/>
    <col min="7338" max="7338" width="15.5703125" style="57" customWidth="1"/>
    <col min="7339" max="7587" width="11.5703125" style="57"/>
    <col min="7588" max="7588" width="47.7109375" style="57" customWidth="1"/>
    <col min="7589" max="7590" width="16.42578125" style="57" customWidth="1"/>
    <col min="7591" max="7591" width="16.28515625" style="57" customWidth="1"/>
    <col min="7592" max="7592" width="17" style="57" customWidth="1"/>
    <col min="7593" max="7593" width="14.7109375" style="57" customWidth="1"/>
    <col min="7594" max="7594" width="15.5703125" style="57" customWidth="1"/>
    <col min="7595" max="7843" width="11.5703125" style="57"/>
    <col min="7844" max="7844" width="47.7109375" style="57" customWidth="1"/>
    <col min="7845" max="7846" width="16.42578125" style="57" customWidth="1"/>
    <col min="7847" max="7847" width="16.28515625" style="57" customWidth="1"/>
    <col min="7848" max="7848" width="17" style="57" customWidth="1"/>
    <col min="7849" max="7849" width="14.7109375" style="57" customWidth="1"/>
    <col min="7850" max="7850" width="15.5703125" style="57" customWidth="1"/>
    <col min="7851" max="8099" width="11.5703125" style="57"/>
    <col min="8100" max="8100" width="47.7109375" style="57" customWidth="1"/>
    <col min="8101" max="8102" width="16.42578125" style="57" customWidth="1"/>
    <col min="8103" max="8103" width="16.28515625" style="57" customWidth="1"/>
    <col min="8104" max="8104" width="17" style="57" customWidth="1"/>
    <col min="8105" max="8105" width="14.7109375" style="57" customWidth="1"/>
    <col min="8106" max="8106" width="15.5703125" style="57" customWidth="1"/>
    <col min="8107" max="8355" width="11.5703125" style="57"/>
    <col min="8356" max="8356" width="47.7109375" style="57" customWidth="1"/>
    <col min="8357" max="8358" width="16.42578125" style="57" customWidth="1"/>
    <col min="8359" max="8359" width="16.28515625" style="57" customWidth="1"/>
    <col min="8360" max="8360" width="17" style="57" customWidth="1"/>
    <col min="8361" max="8361" width="14.7109375" style="57" customWidth="1"/>
    <col min="8362" max="8362" width="15.5703125" style="57" customWidth="1"/>
    <col min="8363" max="8611" width="11.5703125" style="57"/>
    <col min="8612" max="8612" width="47.7109375" style="57" customWidth="1"/>
    <col min="8613" max="8614" width="16.42578125" style="57" customWidth="1"/>
    <col min="8615" max="8615" width="16.28515625" style="57" customWidth="1"/>
    <col min="8616" max="8616" width="17" style="57" customWidth="1"/>
    <col min="8617" max="8617" width="14.7109375" style="57" customWidth="1"/>
    <col min="8618" max="8618" width="15.5703125" style="57" customWidth="1"/>
    <col min="8619" max="8867" width="11.5703125" style="57"/>
    <col min="8868" max="8868" width="47.7109375" style="57" customWidth="1"/>
    <col min="8869" max="8870" width="16.42578125" style="57" customWidth="1"/>
    <col min="8871" max="8871" width="16.28515625" style="57" customWidth="1"/>
    <col min="8872" max="8872" width="17" style="57" customWidth="1"/>
    <col min="8873" max="8873" width="14.7109375" style="57" customWidth="1"/>
    <col min="8874" max="8874" width="15.5703125" style="57" customWidth="1"/>
    <col min="8875" max="9123" width="11.5703125" style="57"/>
    <col min="9124" max="9124" width="47.7109375" style="57" customWidth="1"/>
    <col min="9125" max="9126" width="16.42578125" style="57" customWidth="1"/>
    <col min="9127" max="9127" width="16.28515625" style="57" customWidth="1"/>
    <col min="9128" max="9128" width="17" style="57" customWidth="1"/>
    <col min="9129" max="9129" width="14.7109375" style="57" customWidth="1"/>
    <col min="9130" max="9130" width="15.5703125" style="57" customWidth="1"/>
    <col min="9131" max="9379" width="11.5703125" style="57"/>
    <col min="9380" max="9380" width="47.7109375" style="57" customWidth="1"/>
    <col min="9381" max="9382" width="16.42578125" style="57" customWidth="1"/>
    <col min="9383" max="9383" width="16.28515625" style="57" customWidth="1"/>
    <col min="9384" max="9384" width="17" style="57" customWidth="1"/>
    <col min="9385" max="9385" width="14.7109375" style="57" customWidth="1"/>
    <col min="9386" max="9386" width="15.5703125" style="57" customWidth="1"/>
    <col min="9387" max="9635" width="11.5703125" style="57"/>
    <col min="9636" max="9636" width="47.7109375" style="57" customWidth="1"/>
    <col min="9637" max="9638" width="16.42578125" style="57" customWidth="1"/>
    <col min="9639" max="9639" width="16.28515625" style="57" customWidth="1"/>
    <col min="9640" max="9640" width="17" style="57" customWidth="1"/>
    <col min="9641" max="9641" width="14.7109375" style="57" customWidth="1"/>
    <col min="9642" max="9642" width="15.5703125" style="57" customWidth="1"/>
    <col min="9643" max="9891" width="11.5703125" style="57"/>
    <col min="9892" max="9892" width="47.7109375" style="57" customWidth="1"/>
    <col min="9893" max="9894" width="16.42578125" style="57" customWidth="1"/>
    <col min="9895" max="9895" width="16.28515625" style="57" customWidth="1"/>
    <col min="9896" max="9896" width="17" style="57" customWidth="1"/>
    <col min="9897" max="9897" width="14.7109375" style="57" customWidth="1"/>
    <col min="9898" max="9898" width="15.5703125" style="57" customWidth="1"/>
    <col min="9899" max="10147" width="11.5703125" style="57"/>
    <col min="10148" max="10148" width="47.7109375" style="57" customWidth="1"/>
    <col min="10149" max="10150" width="16.42578125" style="57" customWidth="1"/>
    <col min="10151" max="10151" width="16.28515625" style="57" customWidth="1"/>
    <col min="10152" max="10152" width="17" style="57" customWidth="1"/>
    <col min="10153" max="10153" width="14.7109375" style="57" customWidth="1"/>
    <col min="10154" max="10154" width="15.5703125" style="57" customWidth="1"/>
    <col min="10155" max="10403" width="11.5703125" style="57"/>
    <col min="10404" max="10404" width="47.7109375" style="57" customWidth="1"/>
    <col min="10405" max="10406" width="16.42578125" style="57" customWidth="1"/>
    <col min="10407" max="10407" width="16.28515625" style="57" customWidth="1"/>
    <col min="10408" max="10408" width="17" style="57" customWidth="1"/>
    <col min="10409" max="10409" width="14.7109375" style="57" customWidth="1"/>
    <col min="10410" max="10410" width="15.5703125" style="57" customWidth="1"/>
    <col min="10411" max="10659" width="11.5703125" style="57"/>
    <col min="10660" max="10660" width="47.7109375" style="57" customWidth="1"/>
    <col min="10661" max="10662" width="16.42578125" style="57" customWidth="1"/>
    <col min="10663" max="10663" width="16.28515625" style="57" customWidth="1"/>
    <col min="10664" max="10664" width="17" style="57" customWidth="1"/>
    <col min="10665" max="10665" width="14.7109375" style="57" customWidth="1"/>
    <col min="10666" max="10666" width="15.5703125" style="57" customWidth="1"/>
    <col min="10667" max="10915" width="11.5703125" style="57"/>
    <col min="10916" max="10916" width="47.7109375" style="57" customWidth="1"/>
    <col min="10917" max="10918" width="16.42578125" style="57" customWidth="1"/>
    <col min="10919" max="10919" width="16.28515625" style="57" customWidth="1"/>
    <col min="10920" max="10920" width="17" style="57" customWidth="1"/>
    <col min="10921" max="10921" width="14.7109375" style="57" customWidth="1"/>
    <col min="10922" max="10922" width="15.5703125" style="57" customWidth="1"/>
    <col min="10923" max="11171" width="11.5703125" style="57"/>
    <col min="11172" max="11172" width="47.7109375" style="57" customWidth="1"/>
    <col min="11173" max="11174" width="16.42578125" style="57" customWidth="1"/>
    <col min="11175" max="11175" width="16.28515625" style="57" customWidth="1"/>
    <col min="11176" max="11176" width="17" style="57" customWidth="1"/>
    <col min="11177" max="11177" width="14.7109375" style="57" customWidth="1"/>
    <col min="11178" max="11178" width="15.5703125" style="57" customWidth="1"/>
    <col min="11179" max="11427" width="11.5703125" style="57"/>
    <col min="11428" max="11428" width="47.7109375" style="57" customWidth="1"/>
    <col min="11429" max="11430" width="16.42578125" style="57" customWidth="1"/>
    <col min="11431" max="11431" width="16.28515625" style="57" customWidth="1"/>
    <col min="11432" max="11432" width="17" style="57" customWidth="1"/>
    <col min="11433" max="11433" width="14.7109375" style="57" customWidth="1"/>
    <col min="11434" max="11434" width="15.5703125" style="57" customWidth="1"/>
    <col min="11435" max="11683" width="11.5703125" style="57"/>
    <col min="11684" max="11684" width="47.7109375" style="57" customWidth="1"/>
    <col min="11685" max="11686" width="16.42578125" style="57" customWidth="1"/>
    <col min="11687" max="11687" width="16.28515625" style="57" customWidth="1"/>
    <col min="11688" max="11688" width="17" style="57" customWidth="1"/>
    <col min="11689" max="11689" width="14.7109375" style="57" customWidth="1"/>
    <col min="11690" max="11690" width="15.5703125" style="57" customWidth="1"/>
    <col min="11691" max="11939" width="11.5703125" style="57"/>
    <col min="11940" max="11940" width="47.7109375" style="57" customWidth="1"/>
    <col min="11941" max="11942" width="16.42578125" style="57" customWidth="1"/>
    <col min="11943" max="11943" width="16.28515625" style="57" customWidth="1"/>
    <col min="11944" max="11944" width="17" style="57" customWidth="1"/>
    <col min="11945" max="11945" width="14.7109375" style="57" customWidth="1"/>
    <col min="11946" max="11946" width="15.5703125" style="57" customWidth="1"/>
    <col min="11947" max="12195" width="11.5703125" style="57"/>
    <col min="12196" max="12196" width="47.7109375" style="57" customWidth="1"/>
    <col min="12197" max="12198" width="16.42578125" style="57" customWidth="1"/>
    <col min="12199" max="12199" width="16.28515625" style="57" customWidth="1"/>
    <col min="12200" max="12200" width="17" style="57" customWidth="1"/>
    <col min="12201" max="12201" width="14.7109375" style="57" customWidth="1"/>
    <col min="12202" max="12202" width="15.5703125" style="57" customWidth="1"/>
    <col min="12203" max="12451" width="11.5703125" style="57"/>
    <col min="12452" max="12452" width="47.7109375" style="57" customWidth="1"/>
    <col min="12453" max="12454" width="16.42578125" style="57" customWidth="1"/>
    <col min="12455" max="12455" width="16.28515625" style="57" customWidth="1"/>
    <col min="12456" max="12456" width="17" style="57" customWidth="1"/>
    <col min="12457" max="12457" width="14.7109375" style="57" customWidth="1"/>
    <col min="12458" max="12458" width="15.5703125" style="57" customWidth="1"/>
    <col min="12459" max="12707" width="11.5703125" style="57"/>
    <col min="12708" max="12708" width="47.7109375" style="57" customWidth="1"/>
    <col min="12709" max="12710" width="16.42578125" style="57" customWidth="1"/>
    <col min="12711" max="12711" width="16.28515625" style="57" customWidth="1"/>
    <col min="12712" max="12712" width="17" style="57" customWidth="1"/>
    <col min="12713" max="12713" width="14.7109375" style="57" customWidth="1"/>
    <col min="12714" max="12714" width="15.5703125" style="57" customWidth="1"/>
    <col min="12715" max="12963" width="11.5703125" style="57"/>
    <col min="12964" max="12964" width="47.7109375" style="57" customWidth="1"/>
    <col min="12965" max="12966" width="16.42578125" style="57" customWidth="1"/>
    <col min="12967" max="12967" width="16.28515625" style="57" customWidth="1"/>
    <col min="12968" max="12968" width="17" style="57" customWidth="1"/>
    <col min="12969" max="12969" width="14.7109375" style="57" customWidth="1"/>
    <col min="12970" max="12970" width="15.5703125" style="57" customWidth="1"/>
    <col min="12971" max="13219" width="11.5703125" style="57"/>
    <col min="13220" max="13220" width="47.7109375" style="57" customWidth="1"/>
    <col min="13221" max="13222" width="16.42578125" style="57" customWidth="1"/>
    <col min="13223" max="13223" width="16.28515625" style="57" customWidth="1"/>
    <col min="13224" max="13224" width="17" style="57" customWidth="1"/>
    <col min="13225" max="13225" width="14.7109375" style="57" customWidth="1"/>
    <col min="13226" max="13226" width="15.5703125" style="57" customWidth="1"/>
    <col min="13227" max="13475" width="11.5703125" style="57"/>
    <col min="13476" max="13476" width="47.7109375" style="57" customWidth="1"/>
    <col min="13477" max="13478" width="16.42578125" style="57" customWidth="1"/>
    <col min="13479" max="13479" width="16.28515625" style="57" customWidth="1"/>
    <col min="13480" max="13480" width="17" style="57" customWidth="1"/>
    <col min="13481" max="13481" width="14.7109375" style="57" customWidth="1"/>
    <col min="13482" max="13482" width="15.5703125" style="57" customWidth="1"/>
    <col min="13483" max="13731" width="11.5703125" style="57"/>
    <col min="13732" max="13732" width="47.7109375" style="57" customWidth="1"/>
    <col min="13733" max="13734" width="16.42578125" style="57" customWidth="1"/>
    <col min="13735" max="13735" width="16.28515625" style="57" customWidth="1"/>
    <col min="13736" max="13736" width="17" style="57" customWidth="1"/>
    <col min="13737" max="13737" width="14.7109375" style="57" customWidth="1"/>
    <col min="13738" max="13738" width="15.5703125" style="57" customWidth="1"/>
    <col min="13739" max="13987" width="11.5703125" style="57"/>
    <col min="13988" max="13988" width="47.7109375" style="57" customWidth="1"/>
    <col min="13989" max="13990" width="16.42578125" style="57" customWidth="1"/>
    <col min="13991" max="13991" width="16.28515625" style="57" customWidth="1"/>
    <col min="13992" max="13992" width="17" style="57" customWidth="1"/>
    <col min="13993" max="13993" width="14.7109375" style="57" customWidth="1"/>
    <col min="13994" max="13994" width="15.5703125" style="57" customWidth="1"/>
    <col min="13995" max="14243" width="11.5703125" style="57"/>
    <col min="14244" max="14244" width="47.7109375" style="57" customWidth="1"/>
    <col min="14245" max="14246" width="16.42578125" style="57" customWidth="1"/>
    <col min="14247" max="14247" width="16.28515625" style="57" customWidth="1"/>
    <col min="14248" max="14248" width="17" style="57" customWidth="1"/>
    <col min="14249" max="14249" width="14.7109375" style="57" customWidth="1"/>
    <col min="14250" max="14250" width="15.5703125" style="57" customWidth="1"/>
    <col min="14251" max="14499" width="11.5703125" style="57"/>
    <col min="14500" max="14500" width="47.7109375" style="57" customWidth="1"/>
    <col min="14501" max="14502" width="16.42578125" style="57" customWidth="1"/>
    <col min="14503" max="14503" width="16.28515625" style="57" customWidth="1"/>
    <col min="14504" max="14504" width="17" style="57" customWidth="1"/>
    <col min="14505" max="14505" width="14.7109375" style="57" customWidth="1"/>
    <col min="14506" max="14506" width="15.5703125" style="57" customWidth="1"/>
    <col min="14507" max="14755" width="11.5703125" style="57"/>
    <col min="14756" max="14756" width="47.7109375" style="57" customWidth="1"/>
    <col min="14757" max="14758" width="16.42578125" style="57" customWidth="1"/>
    <col min="14759" max="14759" width="16.28515625" style="57" customWidth="1"/>
    <col min="14760" max="14760" width="17" style="57" customWidth="1"/>
    <col min="14761" max="14761" width="14.7109375" style="57" customWidth="1"/>
    <col min="14762" max="14762" width="15.5703125" style="57" customWidth="1"/>
    <col min="14763" max="15011" width="11.5703125" style="57"/>
    <col min="15012" max="15012" width="47.7109375" style="57" customWidth="1"/>
    <col min="15013" max="15014" width="16.42578125" style="57" customWidth="1"/>
    <col min="15015" max="15015" width="16.28515625" style="57" customWidth="1"/>
    <col min="15016" max="15016" width="17" style="57" customWidth="1"/>
    <col min="15017" max="15017" width="14.7109375" style="57" customWidth="1"/>
    <col min="15018" max="15018" width="15.5703125" style="57" customWidth="1"/>
    <col min="15019" max="15267" width="11.5703125" style="57"/>
    <col min="15268" max="15268" width="47.7109375" style="57" customWidth="1"/>
    <col min="15269" max="15270" width="16.42578125" style="57" customWidth="1"/>
    <col min="15271" max="15271" width="16.28515625" style="57" customWidth="1"/>
    <col min="15272" max="15272" width="17" style="57" customWidth="1"/>
    <col min="15273" max="15273" width="14.7109375" style="57" customWidth="1"/>
    <col min="15274" max="15274" width="15.5703125" style="57" customWidth="1"/>
    <col min="15275" max="15523" width="11.5703125" style="57"/>
    <col min="15524" max="15524" width="47.7109375" style="57" customWidth="1"/>
    <col min="15525" max="15526" width="16.42578125" style="57" customWidth="1"/>
    <col min="15527" max="15527" width="16.28515625" style="57" customWidth="1"/>
    <col min="15528" max="15528" width="17" style="57" customWidth="1"/>
    <col min="15529" max="15529" width="14.7109375" style="57" customWidth="1"/>
    <col min="15530" max="15530" width="15.5703125" style="57" customWidth="1"/>
    <col min="15531" max="15779" width="11.5703125" style="57"/>
    <col min="15780" max="15780" width="47.7109375" style="57" customWidth="1"/>
    <col min="15781" max="15782" width="16.42578125" style="57" customWidth="1"/>
    <col min="15783" max="15783" width="16.28515625" style="57" customWidth="1"/>
    <col min="15784" max="15784" width="17" style="57" customWidth="1"/>
    <col min="15785" max="15785" width="14.7109375" style="57" customWidth="1"/>
    <col min="15786" max="15786" width="15.5703125" style="57" customWidth="1"/>
    <col min="15787" max="16035" width="11.5703125" style="57"/>
    <col min="16036" max="16036" width="47.7109375" style="57" customWidth="1"/>
    <col min="16037" max="16038" width="16.42578125" style="57" customWidth="1"/>
    <col min="16039" max="16039" width="16.28515625" style="57" customWidth="1"/>
    <col min="16040" max="16040" width="17" style="57" customWidth="1"/>
    <col min="16041" max="16041" width="14.7109375" style="57" customWidth="1"/>
    <col min="16042" max="16042" width="15.5703125" style="57" customWidth="1"/>
    <col min="16043" max="16384" width="11.5703125" style="57"/>
  </cols>
  <sheetData>
    <row r="1" spans="1:7" x14ac:dyDescent="0.25">
      <c r="A1" s="190" t="s">
        <v>448</v>
      </c>
      <c r="B1" s="190"/>
      <c r="C1" s="190"/>
      <c r="D1" s="190"/>
      <c r="E1" s="190"/>
      <c r="F1" s="190"/>
      <c r="G1" s="190"/>
    </row>
    <row r="2" spans="1:7" x14ac:dyDescent="0.25">
      <c r="A2" s="102" t="str">
        <f>'Formato 1'!A2</f>
        <v>NOMBRE DEL ENTE PÚBLICO (a)</v>
      </c>
      <c r="B2" s="103"/>
      <c r="C2" s="103"/>
      <c r="D2" s="103"/>
      <c r="E2" s="103"/>
      <c r="F2" s="103"/>
      <c r="G2" s="104"/>
    </row>
    <row r="3" spans="1:7" x14ac:dyDescent="0.25">
      <c r="A3" s="105" t="s">
        <v>449</v>
      </c>
      <c r="B3" s="106"/>
      <c r="C3" s="106"/>
      <c r="D3" s="106"/>
      <c r="E3" s="106"/>
      <c r="F3" s="106"/>
      <c r="G3" s="107"/>
    </row>
    <row r="4" spans="1:7" x14ac:dyDescent="0.25">
      <c r="A4" s="105" t="s">
        <v>4</v>
      </c>
      <c r="B4" s="106"/>
      <c r="C4" s="106"/>
      <c r="D4" s="106"/>
      <c r="E4" s="106"/>
      <c r="F4" s="106"/>
      <c r="G4" s="107"/>
    </row>
    <row r="5" spans="1:7" x14ac:dyDescent="0.25">
      <c r="A5" s="105" t="s">
        <v>450</v>
      </c>
      <c r="B5" s="106"/>
      <c r="C5" s="106"/>
      <c r="D5" s="106"/>
      <c r="E5" s="106"/>
      <c r="F5" s="106"/>
      <c r="G5" s="107"/>
    </row>
    <row r="6" spans="1:7" x14ac:dyDescent="0.25">
      <c r="A6" s="188" t="s">
        <v>451</v>
      </c>
      <c r="B6" s="28">
        <v>2022</v>
      </c>
      <c r="C6" s="188">
        <f>+B6+1</f>
        <v>2023</v>
      </c>
      <c r="D6" s="188">
        <f>+C6+1</f>
        <v>2024</v>
      </c>
      <c r="E6" s="188">
        <f>+D6+1</f>
        <v>2025</v>
      </c>
      <c r="F6" s="188">
        <f>+E6+1</f>
        <v>2026</v>
      </c>
      <c r="G6" s="188">
        <f>+F6+1</f>
        <v>2027</v>
      </c>
    </row>
    <row r="7" spans="1:7" ht="83.25" customHeight="1" x14ac:dyDescent="0.25">
      <c r="A7" s="189"/>
      <c r="B7" s="58" t="s">
        <v>452</v>
      </c>
      <c r="C7" s="189"/>
      <c r="D7" s="189"/>
      <c r="E7" s="189"/>
      <c r="F7" s="189"/>
      <c r="G7" s="189"/>
    </row>
    <row r="8" spans="1:7" ht="30" x14ac:dyDescent="0.25">
      <c r="A8" s="59" t="s">
        <v>453</v>
      </c>
      <c r="B8" s="27">
        <f>SUM(B9:B20)</f>
        <v>0</v>
      </c>
      <c r="C8" s="27">
        <f t="shared" ref="C8:G8" si="0">SUM(C9:C20)</f>
        <v>0</v>
      </c>
      <c r="D8" s="27">
        <f t="shared" si="0"/>
        <v>0</v>
      </c>
      <c r="E8" s="27">
        <f t="shared" si="0"/>
        <v>0</v>
      </c>
      <c r="F8" s="27">
        <f t="shared" si="0"/>
        <v>0</v>
      </c>
      <c r="G8" s="27">
        <f t="shared" si="0"/>
        <v>0</v>
      </c>
    </row>
    <row r="9" spans="1:7" x14ac:dyDescent="0.25">
      <c r="A9" s="51" t="s">
        <v>243</v>
      </c>
      <c r="B9" s="48">
        <v>0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</row>
    <row r="10" spans="1:7" x14ac:dyDescent="0.25">
      <c r="A10" s="51" t="s">
        <v>244</v>
      </c>
      <c r="B10" s="48">
        <v>0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</row>
    <row r="11" spans="1:7" x14ac:dyDescent="0.25">
      <c r="A11" s="51" t="s">
        <v>245</v>
      </c>
      <c r="B11" s="48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</row>
    <row r="12" spans="1:7" x14ac:dyDescent="0.25">
      <c r="A12" s="51" t="s">
        <v>454</v>
      </c>
      <c r="B12" s="48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</row>
    <row r="13" spans="1:7" x14ac:dyDescent="0.25">
      <c r="A13" s="51" t="s">
        <v>247</v>
      </c>
      <c r="B13" s="48">
        <v>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</row>
    <row r="14" spans="1:7" x14ac:dyDescent="0.25">
      <c r="A14" s="51" t="s">
        <v>248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</row>
    <row r="15" spans="1:7" ht="30" x14ac:dyDescent="0.25">
      <c r="A15" s="52" t="s">
        <v>455</v>
      </c>
      <c r="B15" s="48">
        <v>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</row>
    <row r="16" spans="1:7" x14ac:dyDescent="0.25">
      <c r="A16" s="52" t="s">
        <v>456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</row>
    <row r="17" spans="1:7" x14ac:dyDescent="0.25">
      <c r="A17" s="53" t="s">
        <v>457</v>
      </c>
      <c r="B17" s="48">
        <v>0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</row>
    <row r="18" spans="1:7" x14ac:dyDescent="0.25">
      <c r="A18" s="51" t="s">
        <v>268</v>
      </c>
      <c r="B18" s="48">
        <v>0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</row>
    <row r="19" spans="1:7" x14ac:dyDescent="0.25">
      <c r="A19" s="51" t="s">
        <v>269</v>
      </c>
      <c r="B19" s="48">
        <v>0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</row>
    <row r="20" spans="1:7" x14ac:dyDescent="0.25">
      <c r="A20" s="51" t="s">
        <v>458</v>
      </c>
      <c r="B20" s="48">
        <v>0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</row>
    <row r="21" spans="1:7" x14ac:dyDescent="0.25">
      <c r="A21" s="48"/>
      <c r="B21" s="48"/>
      <c r="C21" s="48"/>
      <c r="D21" s="48"/>
      <c r="E21" s="48"/>
      <c r="F21" s="48"/>
      <c r="G21" s="48"/>
    </row>
    <row r="22" spans="1:7" x14ac:dyDescent="0.25">
      <c r="A22" s="54" t="s">
        <v>459</v>
      </c>
      <c r="B22" s="11">
        <f>SUM(B23:B27)</f>
        <v>0</v>
      </c>
      <c r="C22" s="11">
        <f t="shared" ref="C22:G22" si="1">SUM(C23:C27)</f>
        <v>0</v>
      </c>
      <c r="D22" s="11">
        <f t="shared" si="1"/>
        <v>0</v>
      </c>
      <c r="E22" s="11">
        <f t="shared" si="1"/>
        <v>0</v>
      </c>
      <c r="F22" s="11">
        <f t="shared" si="1"/>
        <v>0</v>
      </c>
      <c r="G22" s="11">
        <f t="shared" si="1"/>
        <v>0</v>
      </c>
    </row>
    <row r="23" spans="1:7" x14ac:dyDescent="0.25">
      <c r="A23" s="51" t="s">
        <v>460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</row>
    <row r="24" spans="1:7" x14ac:dyDescent="0.25">
      <c r="A24" s="51" t="s">
        <v>461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</row>
    <row r="25" spans="1:7" x14ac:dyDescent="0.25">
      <c r="A25" s="51" t="s">
        <v>462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</row>
    <row r="26" spans="1:7" ht="30" x14ac:dyDescent="0.25">
      <c r="A26" s="52" t="s">
        <v>294</v>
      </c>
      <c r="B26" s="48">
        <v>0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</row>
    <row r="27" spans="1:7" x14ac:dyDescent="0.25">
      <c r="A27" s="51" t="s">
        <v>295</v>
      </c>
      <c r="B27" s="48">
        <v>0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</row>
    <row r="28" spans="1:7" x14ac:dyDescent="0.25">
      <c r="A28" s="48"/>
      <c r="B28" s="48"/>
      <c r="C28" s="48"/>
      <c r="D28" s="48"/>
      <c r="E28" s="48"/>
      <c r="F28" s="48"/>
      <c r="G28" s="48"/>
    </row>
    <row r="29" spans="1:7" x14ac:dyDescent="0.25">
      <c r="A29" s="54" t="s">
        <v>463</v>
      </c>
      <c r="B29" s="11">
        <f>B30</f>
        <v>0</v>
      </c>
      <c r="C29" s="11">
        <f t="shared" ref="C29:G29" si="2">C30</f>
        <v>0</v>
      </c>
      <c r="D29" s="11">
        <f t="shared" si="2"/>
        <v>0</v>
      </c>
      <c r="E29" s="11">
        <f t="shared" si="2"/>
        <v>0</v>
      </c>
      <c r="F29" s="11">
        <f t="shared" si="2"/>
        <v>0</v>
      </c>
      <c r="G29" s="11">
        <f t="shared" si="2"/>
        <v>0</v>
      </c>
    </row>
    <row r="30" spans="1:7" x14ac:dyDescent="0.25">
      <c r="A30" s="51" t="s">
        <v>298</v>
      </c>
      <c r="B30" s="48">
        <v>0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</row>
    <row r="31" spans="1:7" x14ac:dyDescent="0.25">
      <c r="A31" s="48"/>
      <c r="B31" s="48"/>
      <c r="C31" s="48"/>
      <c r="D31" s="48"/>
      <c r="E31" s="48"/>
      <c r="F31" s="48"/>
      <c r="G31" s="48"/>
    </row>
    <row r="32" spans="1:7" x14ac:dyDescent="0.25">
      <c r="A32" s="60" t="s">
        <v>464</v>
      </c>
      <c r="B32" s="11">
        <f>B29+B22+B8</f>
        <v>0</v>
      </c>
      <c r="C32" s="11">
        <f t="shared" ref="C32:F32" si="3">C29+C22+C8</f>
        <v>0</v>
      </c>
      <c r="D32" s="11">
        <f t="shared" si="3"/>
        <v>0</v>
      </c>
      <c r="E32" s="11">
        <f t="shared" si="3"/>
        <v>0</v>
      </c>
      <c r="F32" s="11">
        <f t="shared" si="3"/>
        <v>0</v>
      </c>
      <c r="G32" s="11">
        <f>G29+G22+G8</f>
        <v>0</v>
      </c>
    </row>
    <row r="33" spans="1:7" x14ac:dyDescent="0.25">
      <c r="A33" s="48"/>
      <c r="B33" s="48"/>
      <c r="C33" s="48"/>
      <c r="D33" s="48"/>
      <c r="E33" s="48"/>
      <c r="F33" s="48"/>
      <c r="G33" s="48"/>
    </row>
    <row r="34" spans="1:7" x14ac:dyDescent="0.25">
      <c r="A34" s="54" t="s">
        <v>300</v>
      </c>
      <c r="B34" s="11"/>
      <c r="C34" s="11"/>
      <c r="D34" s="11"/>
      <c r="E34" s="11"/>
      <c r="F34" s="11"/>
      <c r="G34" s="11"/>
    </row>
    <row r="35" spans="1:7" ht="45" customHeight="1" x14ac:dyDescent="0.25">
      <c r="A35" s="61" t="s">
        <v>465</v>
      </c>
      <c r="B35" s="48">
        <v>0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</row>
    <row r="36" spans="1:7" ht="45" customHeight="1" x14ac:dyDescent="0.25">
      <c r="A36" s="61" t="s">
        <v>302</v>
      </c>
      <c r="B36" s="48">
        <v>0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</row>
    <row r="37" spans="1:7" x14ac:dyDescent="0.25">
      <c r="A37" s="54" t="s">
        <v>466</v>
      </c>
      <c r="B37" s="11">
        <f>B36+B35</f>
        <v>0</v>
      </c>
      <c r="C37" s="11">
        <f t="shared" ref="C37:F37" si="4">C36+C35</f>
        <v>0</v>
      </c>
      <c r="D37" s="11">
        <f t="shared" si="4"/>
        <v>0</v>
      </c>
      <c r="E37" s="11">
        <f t="shared" si="4"/>
        <v>0</v>
      </c>
      <c r="F37" s="11">
        <f t="shared" si="4"/>
        <v>0</v>
      </c>
      <c r="G37" s="11">
        <f>G36+G35</f>
        <v>0</v>
      </c>
    </row>
    <row r="38" spans="1:7" x14ac:dyDescent="0.25">
      <c r="A38" s="62"/>
      <c r="B38" s="56"/>
      <c r="C38" s="56"/>
      <c r="D38" s="56"/>
      <c r="E38" s="56"/>
      <c r="F38" s="56"/>
      <c r="G38" s="5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91" t="s">
        <v>467</v>
      </c>
      <c r="B1" s="191"/>
      <c r="C1" s="191"/>
      <c r="D1" s="191"/>
      <c r="E1" s="191"/>
      <c r="F1" s="191"/>
      <c r="G1" s="191"/>
    </row>
    <row r="2" spans="1:7" x14ac:dyDescent="0.25">
      <c r="A2" s="102" t="str">
        <f>'Formato 1'!A2</f>
        <v>NOMBRE DEL ENTE PÚBLICO (a)</v>
      </c>
      <c r="B2" s="103"/>
      <c r="C2" s="103"/>
      <c r="D2" s="103"/>
      <c r="E2" s="103"/>
      <c r="F2" s="103"/>
      <c r="G2" s="104"/>
    </row>
    <row r="3" spans="1:7" x14ac:dyDescent="0.25">
      <c r="A3" s="88" t="s">
        <v>468</v>
      </c>
      <c r="B3" s="89"/>
      <c r="C3" s="89"/>
      <c r="D3" s="89"/>
      <c r="E3" s="89"/>
      <c r="F3" s="89"/>
      <c r="G3" s="90"/>
    </row>
    <row r="4" spans="1:7" x14ac:dyDescent="0.25">
      <c r="A4" s="88" t="s">
        <v>4</v>
      </c>
      <c r="B4" s="89"/>
      <c r="C4" s="89"/>
      <c r="D4" s="89"/>
      <c r="E4" s="89"/>
      <c r="F4" s="89"/>
      <c r="G4" s="90"/>
    </row>
    <row r="5" spans="1:7" x14ac:dyDescent="0.25">
      <c r="A5" s="88" t="s">
        <v>450</v>
      </c>
      <c r="B5" s="89"/>
      <c r="C5" s="89"/>
      <c r="D5" s="89"/>
      <c r="E5" s="89"/>
      <c r="F5" s="89"/>
      <c r="G5" s="90"/>
    </row>
    <row r="6" spans="1:7" x14ac:dyDescent="0.25">
      <c r="A6" s="192" t="s">
        <v>469</v>
      </c>
      <c r="B6" s="28">
        <v>2022</v>
      </c>
      <c r="C6" s="188">
        <f>+B6+1</f>
        <v>2023</v>
      </c>
      <c r="D6" s="188">
        <f>+C6+1</f>
        <v>2024</v>
      </c>
      <c r="E6" s="188">
        <f>+D6+1</f>
        <v>2025</v>
      </c>
      <c r="F6" s="188">
        <f>+E6+1</f>
        <v>2026</v>
      </c>
      <c r="G6" s="188">
        <f>+F6+1</f>
        <v>2027</v>
      </c>
    </row>
    <row r="7" spans="1:7" ht="57.75" customHeight="1" x14ac:dyDescent="0.25">
      <c r="A7" s="193"/>
      <c r="B7" s="29" t="s">
        <v>452</v>
      </c>
      <c r="C7" s="189"/>
      <c r="D7" s="189"/>
      <c r="E7" s="189"/>
      <c r="F7" s="189"/>
      <c r="G7" s="189"/>
    </row>
    <row r="8" spans="1:7" x14ac:dyDescent="0.25">
      <c r="A8" s="20" t="s">
        <v>470</v>
      </c>
      <c r="B8" s="30">
        <f>SUM(B9:B17)</f>
        <v>0</v>
      </c>
      <c r="C8" s="30">
        <f t="shared" ref="C8:G8" si="0">SUM(C9:C17)</f>
        <v>0</v>
      </c>
      <c r="D8" s="30">
        <f t="shared" si="0"/>
        <v>0</v>
      </c>
      <c r="E8" s="30">
        <f t="shared" si="0"/>
        <v>0</v>
      </c>
      <c r="F8" s="30">
        <f t="shared" si="0"/>
        <v>0</v>
      </c>
      <c r="G8" s="30">
        <f t="shared" si="0"/>
        <v>0</v>
      </c>
    </row>
    <row r="9" spans="1:7" x14ac:dyDescent="0.25">
      <c r="A9" s="46" t="s">
        <v>471</v>
      </c>
      <c r="B9" s="48">
        <v>0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</row>
    <row r="10" spans="1:7" x14ac:dyDescent="0.25">
      <c r="A10" s="46" t="s">
        <v>472</v>
      </c>
      <c r="B10" s="48">
        <v>0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</row>
    <row r="11" spans="1:7" x14ac:dyDescent="0.25">
      <c r="A11" s="46" t="s">
        <v>473</v>
      </c>
      <c r="B11" s="48">
        <v>0</v>
      </c>
      <c r="C11" s="48"/>
      <c r="D11" s="48">
        <v>0</v>
      </c>
      <c r="E11" s="48">
        <v>0</v>
      </c>
      <c r="F11" s="48">
        <v>0</v>
      </c>
      <c r="G11" s="48">
        <v>0</v>
      </c>
    </row>
    <row r="12" spans="1:7" x14ac:dyDescent="0.25">
      <c r="A12" s="47" t="s">
        <v>474</v>
      </c>
      <c r="B12" s="48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</row>
    <row r="13" spans="1:7" x14ac:dyDescent="0.25">
      <c r="A13" s="47" t="s">
        <v>475</v>
      </c>
      <c r="B13" s="48">
        <v>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</row>
    <row r="14" spans="1:7" x14ac:dyDescent="0.25">
      <c r="A14" s="46" t="s">
        <v>476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</row>
    <row r="15" spans="1:7" x14ac:dyDescent="0.25">
      <c r="A15" s="47" t="s">
        <v>477</v>
      </c>
      <c r="B15" s="48">
        <v>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</row>
    <row r="16" spans="1:7" x14ac:dyDescent="0.25">
      <c r="A16" s="46" t="s">
        <v>478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</row>
    <row r="17" spans="1:7" x14ac:dyDescent="0.25">
      <c r="A17" s="46" t="s">
        <v>479</v>
      </c>
      <c r="B17" s="48">
        <v>0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</row>
    <row r="18" spans="1:7" x14ac:dyDescent="0.25">
      <c r="A18" s="42"/>
      <c r="B18" s="36"/>
      <c r="C18" s="36"/>
      <c r="D18" s="36"/>
      <c r="E18" s="36"/>
      <c r="F18" s="36"/>
      <c r="G18" s="36"/>
    </row>
    <row r="19" spans="1:7" x14ac:dyDescent="0.25">
      <c r="A19" s="3" t="s">
        <v>480</v>
      </c>
      <c r="B19" s="11">
        <f>SUM(B20:B28)</f>
        <v>0</v>
      </c>
      <c r="C19" s="11">
        <f t="shared" ref="C19:G19" si="1">SUM(C20:C28)</f>
        <v>0</v>
      </c>
      <c r="D19" s="11">
        <f t="shared" si="1"/>
        <v>0</v>
      </c>
      <c r="E19" s="11">
        <f t="shared" si="1"/>
        <v>0</v>
      </c>
      <c r="F19" s="11">
        <f t="shared" si="1"/>
        <v>0</v>
      </c>
      <c r="G19" s="11">
        <f t="shared" si="1"/>
        <v>0</v>
      </c>
    </row>
    <row r="20" spans="1:7" x14ac:dyDescent="0.25">
      <c r="A20" s="46" t="s">
        <v>471</v>
      </c>
      <c r="B20" s="48">
        <v>0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</row>
    <row r="21" spans="1:7" x14ac:dyDescent="0.25">
      <c r="A21" s="46" t="s">
        <v>472</v>
      </c>
      <c r="B21" s="48">
        <v>0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</row>
    <row r="22" spans="1:7" x14ac:dyDescent="0.25">
      <c r="A22" s="46" t="s">
        <v>473</v>
      </c>
      <c r="B22" s="48">
        <v>0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</row>
    <row r="23" spans="1:7" x14ac:dyDescent="0.25">
      <c r="A23" s="47" t="s">
        <v>474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</row>
    <row r="24" spans="1:7" x14ac:dyDescent="0.25">
      <c r="A24" s="47" t="s">
        <v>475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</row>
    <row r="25" spans="1:7" x14ac:dyDescent="0.25">
      <c r="A25" s="47" t="s">
        <v>476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</row>
    <row r="26" spans="1:7" x14ac:dyDescent="0.25">
      <c r="A26" s="47" t="s">
        <v>477</v>
      </c>
      <c r="B26" s="48">
        <v>0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</row>
    <row r="27" spans="1:7" x14ac:dyDescent="0.25">
      <c r="A27" s="46" t="s">
        <v>481</v>
      </c>
      <c r="B27" s="48">
        <v>0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</row>
    <row r="28" spans="1:7" x14ac:dyDescent="0.25">
      <c r="A28" s="46" t="s">
        <v>479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</row>
    <row r="29" spans="1:7" x14ac:dyDescent="0.25">
      <c r="A29" s="36"/>
      <c r="B29" s="36"/>
      <c r="C29" s="36"/>
      <c r="D29" s="36"/>
      <c r="E29" s="36"/>
      <c r="F29" s="36"/>
      <c r="G29" s="36"/>
    </row>
    <row r="30" spans="1:7" x14ac:dyDescent="0.25">
      <c r="A30" s="3" t="s">
        <v>482</v>
      </c>
      <c r="B30" s="31">
        <f t="shared" ref="B30:G30" si="2">B8+B19</f>
        <v>0</v>
      </c>
      <c r="C30" s="31">
        <f t="shared" si="2"/>
        <v>0</v>
      </c>
      <c r="D30" s="31">
        <f t="shared" si="2"/>
        <v>0</v>
      </c>
      <c r="E30" s="31">
        <f t="shared" si="2"/>
        <v>0</v>
      </c>
      <c r="F30" s="31">
        <f t="shared" si="2"/>
        <v>0</v>
      </c>
      <c r="G30" s="31">
        <f t="shared" si="2"/>
        <v>0</v>
      </c>
    </row>
    <row r="31" spans="1:7" x14ac:dyDescent="0.25">
      <c r="A31" s="44"/>
      <c r="B31" s="44"/>
      <c r="C31" s="44"/>
      <c r="D31" s="44"/>
      <c r="E31" s="44"/>
      <c r="F31" s="44"/>
      <c r="G31" s="4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91" t="s">
        <v>483</v>
      </c>
      <c r="B1" s="191"/>
      <c r="C1" s="191"/>
      <c r="D1" s="191"/>
      <c r="E1" s="191"/>
      <c r="F1" s="191"/>
      <c r="G1" s="191"/>
    </row>
    <row r="2" spans="1:7" x14ac:dyDescent="0.25">
      <c r="A2" s="102" t="str">
        <f>'Formato 1'!A2</f>
        <v>NOMBRE DEL ENTE PÚBLICO (a)</v>
      </c>
      <c r="B2" s="103"/>
      <c r="C2" s="103"/>
      <c r="D2" s="103"/>
      <c r="E2" s="103"/>
      <c r="F2" s="103"/>
      <c r="G2" s="104"/>
    </row>
    <row r="3" spans="1:7" x14ac:dyDescent="0.25">
      <c r="A3" s="88" t="s">
        <v>484</v>
      </c>
      <c r="B3" s="89"/>
      <c r="C3" s="89"/>
      <c r="D3" s="89"/>
      <c r="E3" s="89"/>
      <c r="F3" s="89"/>
      <c r="G3" s="90"/>
    </row>
    <row r="4" spans="1:7" x14ac:dyDescent="0.25">
      <c r="A4" s="91" t="s">
        <v>4</v>
      </c>
      <c r="B4" s="92"/>
      <c r="C4" s="92"/>
      <c r="D4" s="92"/>
      <c r="E4" s="92"/>
      <c r="F4" s="92"/>
      <c r="G4" s="93"/>
    </row>
    <row r="5" spans="1:7" x14ac:dyDescent="0.25">
      <c r="A5" s="195" t="s">
        <v>451</v>
      </c>
      <c r="B5" s="196">
        <v>2017</v>
      </c>
      <c r="C5" s="196">
        <f>+B5+1</f>
        <v>2018</v>
      </c>
      <c r="D5" s="196">
        <f>+C5+1</f>
        <v>2019</v>
      </c>
      <c r="E5" s="196">
        <f>+D5+1</f>
        <v>2020</v>
      </c>
      <c r="F5" s="196">
        <f>+E5+1</f>
        <v>2021</v>
      </c>
      <c r="G5" s="28">
        <f>+F5+1</f>
        <v>2022</v>
      </c>
    </row>
    <row r="6" spans="1:7" ht="32.25" x14ac:dyDescent="0.25">
      <c r="A6" s="178"/>
      <c r="B6" s="197"/>
      <c r="C6" s="197"/>
      <c r="D6" s="197"/>
      <c r="E6" s="197"/>
      <c r="F6" s="197"/>
      <c r="G6" s="29" t="s">
        <v>485</v>
      </c>
    </row>
    <row r="7" spans="1:7" x14ac:dyDescent="0.25">
      <c r="A7" s="50" t="s">
        <v>453</v>
      </c>
      <c r="B7" s="30">
        <f>SUM(B9:B19)</f>
        <v>0</v>
      </c>
      <c r="C7" s="30">
        <f>SUM(C8:C19)</f>
        <v>0</v>
      </c>
      <c r="D7" s="30">
        <f>SUM(D8:D19)</f>
        <v>0</v>
      </c>
      <c r="E7" s="30">
        <f>SUM(E8:E19)</f>
        <v>0</v>
      </c>
      <c r="F7" s="30">
        <f>SUM(F8:F19)</f>
        <v>0</v>
      </c>
      <c r="G7" s="30">
        <f>SUM(G8:G19)</f>
        <v>0</v>
      </c>
    </row>
    <row r="8" spans="1:7" x14ac:dyDescent="0.25">
      <c r="A8" s="51" t="s">
        <v>486</v>
      </c>
      <c r="B8" s="48">
        <v>0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</row>
    <row r="9" spans="1:7" x14ac:dyDescent="0.25">
      <c r="A9" s="51" t="s">
        <v>487</v>
      </c>
      <c r="B9" s="48">
        <v>0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</row>
    <row r="10" spans="1:7" x14ac:dyDescent="0.25">
      <c r="A10" s="51" t="s">
        <v>488</v>
      </c>
      <c r="B10" s="48">
        <v>0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</row>
    <row r="11" spans="1:7" x14ac:dyDescent="0.25">
      <c r="A11" s="51" t="s">
        <v>489</v>
      </c>
      <c r="B11" s="48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</row>
    <row r="12" spans="1:7" x14ac:dyDescent="0.25">
      <c r="A12" s="51" t="s">
        <v>490</v>
      </c>
      <c r="B12" s="48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</row>
    <row r="13" spans="1:7" x14ac:dyDescent="0.25">
      <c r="A13" s="51" t="s">
        <v>491</v>
      </c>
      <c r="B13" s="48">
        <v>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</row>
    <row r="14" spans="1:7" ht="30" customHeight="1" x14ac:dyDescent="0.25">
      <c r="A14" s="52" t="s">
        <v>492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</row>
    <row r="15" spans="1:7" x14ac:dyDescent="0.25">
      <c r="A15" s="51" t="s">
        <v>493</v>
      </c>
      <c r="B15" s="48">
        <v>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</row>
    <row r="16" spans="1:7" x14ac:dyDescent="0.25">
      <c r="A16" s="53" t="s">
        <v>494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</row>
    <row r="17" spans="1:7" x14ac:dyDescent="0.25">
      <c r="A17" s="51" t="s">
        <v>495</v>
      </c>
      <c r="B17" s="48">
        <v>0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</row>
    <row r="18" spans="1:7" x14ac:dyDescent="0.25">
      <c r="A18" s="51" t="s">
        <v>496</v>
      </c>
      <c r="B18" s="48">
        <v>0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</row>
    <row r="19" spans="1:7" x14ac:dyDescent="0.25">
      <c r="A19" s="51" t="s">
        <v>497</v>
      </c>
      <c r="B19" s="48">
        <v>0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</row>
    <row r="20" spans="1:7" x14ac:dyDescent="0.25">
      <c r="A20" s="48"/>
      <c r="B20" s="48"/>
      <c r="C20" s="48"/>
      <c r="D20" s="48"/>
      <c r="E20" s="48"/>
      <c r="F20" s="48"/>
      <c r="G20" s="48"/>
    </row>
    <row r="21" spans="1:7" x14ac:dyDescent="0.25">
      <c r="A21" s="54" t="s">
        <v>459</v>
      </c>
      <c r="B21" s="11">
        <f>SUM(B22:B26)</f>
        <v>0</v>
      </c>
      <c r="C21" s="11">
        <f t="shared" ref="C21:G21" si="0">SUM(C22:C26)</f>
        <v>0</v>
      </c>
      <c r="D21" s="11">
        <f t="shared" si="0"/>
        <v>0</v>
      </c>
      <c r="E21" s="11">
        <f t="shared" si="0"/>
        <v>0</v>
      </c>
      <c r="F21" s="11">
        <f t="shared" si="0"/>
        <v>0</v>
      </c>
      <c r="G21" s="11">
        <f t="shared" si="0"/>
        <v>0</v>
      </c>
    </row>
    <row r="22" spans="1:7" x14ac:dyDescent="0.25">
      <c r="A22" s="51" t="s">
        <v>498</v>
      </c>
      <c r="B22" s="48">
        <v>0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</row>
    <row r="23" spans="1:7" x14ac:dyDescent="0.25">
      <c r="A23" s="51" t="s">
        <v>499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</row>
    <row r="24" spans="1:7" x14ac:dyDescent="0.25">
      <c r="A24" s="51" t="s">
        <v>500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</row>
    <row r="25" spans="1:7" ht="45" customHeight="1" x14ac:dyDescent="0.25">
      <c r="A25" s="52" t="s">
        <v>501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</row>
    <row r="26" spans="1:7" x14ac:dyDescent="0.25">
      <c r="A26" s="51" t="s">
        <v>502</v>
      </c>
      <c r="B26" s="48">
        <v>0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</row>
    <row r="27" spans="1:7" x14ac:dyDescent="0.25">
      <c r="A27" s="36"/>
      <c r="B27" s="48"/>
      <c r="C27" s="48"/>
      <c r="D27" s="48"/>
      <c r="E27" s="48"/>
      <c r="F27" s="48"/>
      <c r="G27" s="48"/>
    </row>
    <row r="28" spans="1:7" x14ac:dyDescent="0.25">
      <c r="A28" s="3" t="s">
        <v>463</v>
      </c>
      <c r="B28" s="11">
        <f>B29</f>
        <v>0</v>
      </c>
      <c r="C28" s="11">
        <f>C29</f>
        <v>0</v>
      </c>
      <c r="D28" s="11">
        <f t="shared" ref="D28:G28" si="1">D29</f>
        <v>0</v>
      </c>
      <c r="E28" s="11">
        <f t="shared" si="1"/>
        <v>0</v>
      </c>
      <c r="F28" s="11">
        <f t="shared" si="1"/>
        <v>0</v>
      </c>
      <c r="G28" s="11">
        <f t="shared" si="1"/>
        <v>0</v>
      </c>
    </row>
    <row r="29" spans="1:7" x14ac:dyDescent="0.25">
      <c r="A29" s="46" t="s">
        <v>298</v>
      </c>
      <c r="B29" s="48">
        <v>0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</row>
    <row r="30" spans="1:7" x14ac:dyDescent="0.25">
      <c r="A30" s="36"/>
      <c r="B30" s="48"/>
      <c r="C30" s="48"/>
      <c r="D30" s="48"/>
      <c r="E30" s="48"/>
      <c r="F30" s="48"/>
      <c r="G30" s="48"/>
    </row>
    <row r="31" spans="1:7" x14ac:dyDescent="0.25">
      <c r="A31" s="3" t="s">
        <v>503</v>
      </c>
      <c r="B31" s="31">
        <f>B7+B21+B28</f>
        <v>0</v>
      </c>
      <c r="C31" s="31">
        <f t="shared" ref="C31:G31" si="2">C7+C21+C28</f>
        <v>0</v>
      </c>
      <c r="D31" s="31">
        <f t="shared" si="2"/>
        <v>0</v>
      </c>
      <c r="E31" s="31">
        <f t="shared" si="2"/>
        <v>0</v>
      </c>
      <c r="F31" s="31">
        <f t="shared" si="2"/>
        <v>0</v>
      </c>
      <c r="G31" s="31">
        <f t="shared" si="2"/>
        <v>0</v>
      </c>
    </row>
    <row r="32" spans="1:7" x14ac:dyDescent="0.25">
      <c r="A32" s="36"/>
      <c r="B32" s="48"/>
      <c r="C32" s="48"/>
      <c r="D32" s="48"/>
      <c r="E32" s="48"/>
      <c r="F32" s="48"/>
      <c r="G32" s="48"/>
    </row>
    <row r="33" spans="1:7" x14ac:dyDescent="0.25">
      <c r="A33" s="3" t="s">
        <v>300</v>
      </c>
      <c r="B33" s="11"/>
      <c r="C33" s="11"/>
      <c r="D33" s="11"/>
      <c r="E33" s="11"/>
      <c r="F33" s="11"/>
      <c r="G33" s="11"/>
    </row>
    <row r="34" spans="1:7" ht="45" customHeight="1" x14ac:dyDescent="0.25">
      <c r="A34" s="55" t="s">
        <v>465</v>
      </c>
      <c r="B34" s="48">
        <v>0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</row>
    <row r="35" spans="1:7" ht="45" customHeight="1" x14ac:dyDescent="0.25">
      <c r="A35" s="55" t="s">
        <v>504</v>
      </c>
      <c r="B35" s="48">
        <v>0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</row>
    <row r="36" spans="1:7" x14ac:dyDescent="0.25">
      <c r="A36" s="3" t="s">
        <v>505</v>
      </c>
      <c r="B36" s="11">
        <f>B34+B35</f>
        <v>0</v>
      </c>
      <c r="C36" s="11">
        <f t="shared" ref="C36:G36" si="3">C34+C35</f>
        <v>0</v>
      </c>
      <c r="D36" s="11">
        <f t="shared" si="3"/>
        <v>0</v>
      </c>
      <c r="E36" s="11">
        <f t="shared" si="3"/>
        <v>0</v>
      </c>
      <c r="F36" s="11">
        <f t="shared" si="3"/>
        <v>0</v>
      </c>
      <c r="G36" s="11">
        <f t="shared" si="3"/>
        <v>0</v>
      </c>
    </row>
    <row r="37" spans="1:7" ht="5.25" customHeight="1" x14ac:dyDescent="0.25">
      <c r="A37" s="44"/>
      <c r="B37" s="56"/>
      <c r="C37" s="56"/>
      <c r="D37" s="56"/>
      <c r="E37" s="56"/>
      <c r="F37" s="56"/>
      <c r="G37" s="56"/>
    </row>
    <row r="38" spans="1:7" x14ac:dyDescent="0.25">
      <c r="A38" s="49"/>
    </row>
    <row r="39" spans="1:7" x14ac:dyDescent="0.25">
      <c r="A39" s="194" t="s">
        <v>506</v>
      </c>
      <c r="B39" s="194"/>
      <c r="C39" s="194"/>
      <c r="D39" s="194"/>
      <c r="E39" s="194"/>
      <c r="F39" s="194"/>
      <c r="G39" s="194"/>
    </row>
    <row r="40" spans="1:7" x14ac:dyDescent="0.25">
      <c r="A40" s="194" t="s">
        <v>507</v>
      </c>
      <c r="B40" s="194"/>
      <c r="C40" s="194"/>
      <c r="D40" s="194"/>
      <c r="E40" s="194"/>
      <c r="F40" s="194"/>
      <c r="G40" s="19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91" t="s">
        <v>508</v>
      </c>
      <c r="B1" s="191"/>
      <c r="C1" s="191"/>
      <c r="D1" s="191"/>
      <c r="E1" s="191"/>
      <c r="F1" s="191"/>
      <c r="G1" s="191"/>
    </row>
    <row r="2" spans="1:7" x14ac:dyDescent="0.25">
      <c r="A2" s="102" t="str">
        <f>'Formato 1'!A2</f>
        <v>NOMBRE DEL ENTE PÚBLICO (a)</v>
      </c>
      <c r="B2" s="103"/>
      <c r="C2" s="103"/>
      <c r="D2" s="103"/>
      <c r="E2" s="103"/>
      <c r="F2" s="103"/>
      <c r="G2" s="104"/>
    </row>
    <row r="3" spans="1:7" x14ac:dyDescent="0.25">
      <c r="A3" s="88" t="s">
        <v>509</v>
      </c>
      <c r="B3" s="89"/>
      <c r="C3" s="89"/>
      <c r="D3" s="89"/>
      <c r="E3" s="89"/>
      <c r="F3" s="89"/>
      <c r="G3" s="90"/>
    </row>
    <row r="4" spans="1:7" x14ac:dyDescent="0.25">
      <c r="A4" s="91" t="s">
        <v>4</v>
      </c>
      <c r="B4" s="92"/>
      <c r="C4" s="92"/>
      <c r="D4" s="92"/>
      <c r="E4" s="92"/>
      <c r="F4" s="92"/>
      <c r="G4" s="93"/>
    </row>
    <row r="5" spans="1:7" x14ac:dyDescent="0.25">
      <c r="A5" s="198" t="s">
        <v>469</v>
      </c>
      <c r="B5" s="196">
        <v>2017</v>
      </c>
      <c r="C5" s="196">
        <f>+B5+1</f>
        <v>2018</v>
      </c>
      <c r="D5" s="196">
        <f>+C5+1</f>
        <v>2019</v>
      </c>
      <c r="E5" s="196">
        <f>+D5+1</f>
        <v>2020</v>
      </c>
      <c r="F5" s="196">
        <f>+E5+1</f>
        <v>2021</v>
      </c>
      <c r="G5" s="28">
        <v>2022</v>
      </c>
    </row>
    <row r="6" spans="1:7" ht="48.75" customHeight="1" x14ac:dyDescent="0.25">
      <c r="A6" s="199"/>
      <c r="B6" s="197"/>
      <c r="C6" s="197"/>
      <c r="D6" s="197"/>
      <c r="E6" s="197"/>
      <c r="F6" s="197"/>
      <c r="G6" s="29" t="s">
        <v>510</v>
      </c>
    </row>
    <row r="7" spans="1:7" x14ac:dyDescent="0.25">
      <c r="A7" s="20" t="s">
        <v>470</v>
      </c>
      <c r="B7" s="30">
        <f>SUM(B8:B16)</f>
        <v>0</v>
      </c>
      <c r="C7" s="30">
        <f>SUM(C8:C16)</f>
        <v>0</v>
      </c>
      <c r="D7" s="30">
        <f>SUM(D8:D16)</f>
        <v>0</v>
      </c>
      <c r="E7" s="30">
        <f>SUM(E8:E16)</f>
        <v>0</v>
      </c>
      <c r="F7" s="30">
        <f>SUM(F8:F16)</f>
        <v>0</v>
      </c>
      <c r="G7" s="30">
        <f t="shared" ref="G7" si="0">SUM(G8:G16)</f>
        <v>0</v>
      </c>
    </row>
    <row r="8" spans="1:7" x14ac:dyDescent="0.25">
      <c r="A8" s="46" t="s">
        <v>471</v>
      </c>
      <c r="B8" s="48">
        <v>0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</row>
    <row r="9" spans="1:7" x14ac:dyDescent="0.25">
      <c r="A9" s="46" t="s">
        <v>472</v>
      </c>
      <c r="B9" s="48">
        <v>0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</row>
    <row r="10" spans="1:7" x14ac:dyDescent="0.25">
      <c r="A10" s="46" t="s">
        <v>473</v>
      </c>
      <c r="B10" s="48">
        <v>0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</row>
    <row r="11" spans="1:7" ht="30" customHeight="1" x14ac:dyDescent="0.25">
      <c r="A11" s="47" t="s">
        <v>474</v>
      </c>
      <c r="B11" s="48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</row>
    <row r="12" spans="1:7" ht="30" customHeight="1" x14ac:dyDescent="0.25">
      <c r="A12" s="47" t="s">
        <v>475</v>
      </c>
      <c r="B12" s="48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</row>
    <row r="13" spans="1:7" x14ac:dyDescent="0.25">
      <c r="A13" s="46" t="s">
        <v>476</v>
      </c>
      <c r="B13" s="48">
        <v>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</row>
    <row r="14" spans="1:7" ht="30" customHeight="1" x14ac:dyDescent="0.25">
      <c r="A14" s="47" t="s">
        <v>477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</row>
    <row r="15" spans="1:7" x14ac:dyDescent="0.25">
      <c r="A15" s="46" t="s">
        <v>478</v>
      </c>
      <c r="B15" s="48">
        <v>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</row>
    <row r="16" spans="1:7" x14ac:dyDescent="0.25">
      <c r="A16" s="46" t="s">
        <v>479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</row>
    <row r="17" spans="1:7" x14ac:dyDescent="0.25">
      <c r="A17" s="36"/>
      <c r="B17" s="36"/>
      <c r="C17" s="36"/>
      <c r="D17" s="36"/>
      <c r="E17" s="36"/>
      <c r="F17" s="36"/>
      <c r="G17" s="36"/>
    </row>
    <row r="18" spans="1:7" x14ac:dyDescent="0.25">
      <c r="A18" s="3" t="s">
        <v>480</v>
      </c>
      <c r="B18" s="11">
        <f>SUM(B19:B27)</f>
        <v>0</v>
      </c>
      <c r="C18" s="11">
        <f t="shared" ref="C18:G18" si="1">SUM(C19:C27)</f>
        <v>0</v>
      </c>
      <c r="D18" s="11">
        <f t="shared" si="1"/>
        <v>0</v>
      </c>
      <c r="E18" s="11">
        <f t="shared" si="1"/>
        <v>0</v>
      </c>
      <c r="F18" s="11">
        <f t="shared" si="1"/>
        <v>0</v>
      </c>
      <c r="G18" s="11">
        <f t="shared" si="1"/>
        <v>0</v>
      </c>
    </row>
    <row r="19" spans="1:7" x14ac:dyDescent="0.25">
      <c r="A19" s="46" t="s">
        <v>471</v>
      </c>
      <c r="B19" s="48">
        <v>0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</row>
    <row r="20" spans="1:7" x14ac:dyDescent="0.25">
      <c r="A20" s="46" t="s">
        <v>472</v>
      </c>
      <c r="B20" s="48">
        <v>0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</row>
    <row r="21" spans="1:7" x14ac:dyDescent="0.25">
      <c r="A21" s="46" t="s">
        <v>473</v>
      </c>
      <c r="B21" s="48">
        <v>0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</row>
    <row r="22" spans="1:7" ht="30" customHeight="1" x14ac:dyDescent="0.25">
      <c r="A22" s="47" t="s">
        <v>474</v>
      </c>
      <c r="B22" s="48">
        <v>0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</row>
    <row r="23" spans="1:7" x14ac:dyDescent="0.25">
      <c r="A23" s="46" t="s">
        <v>475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</row>
    <row r="24" spans="1:7" x14ac:dyDescent="0.25">
      <c r="A24" s="46" t="s">
        <v>476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</row>
    <row r="25" spans="1:7" x14ac:dyDescent="0.25">
      <c r="A25" s="46" t="s">
        <v>477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</row>
    <row r="26" spans="1:7" x14ac:dyDescent="0.25">
      <c r="A26" s="46" t="s">
        <v>481</v>
      </c>
      <c r="B26" s="48">
        <v>0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</row>
    <row r="27" spans="1:7" x14ac:dyDescent="0.25">
      <c r="A27" s="46" t="s">
        <v>479</v>
      </c>
      <c r="B27" s="48">
        <v>0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</row>
    <row r="28" spans="1:7" x14ac:dyDescent="0.25">
      <c r="A28" s="36"/>
      <c r="B28" s="36"/>
      <c r="C28" s="36"/>
      <c r="D28" s="36"/>
      <c r="E28" s="36"/>
      <c r="F28" s="36"/>
      <c r="G28" s="36"/>
    </row>
    <row r="29" spans="1:7" x14ac:dyDescent="0.25">
      <c r="A29" s="3" t="s">
        <v>511</v>
      </c>
      <c r="B29" s="31">
        <f>B7+B18</f>
        <v>0</v>
      </c>
      <c r="C29" s="31">
        <f t="shared" ref="C29:G29" si="2">C7+C18</f>
        <v>0</v>
      </c>
      <c r="D29" s="31">
        <f t="shared" si="2"/>
        <v>0</v>
      </c>
      <c r="E29" s="31">
        <f t="shared" si="2"/>
        <v>0</v>
      </c>
      <c r="F29" s="31">
        <f t="shared" si="2"/>
        <v>0</v>
      </c>
      <c r="G29" s="31">
        <f t="shared" si="2"/>
        <v>0</v>
      </c>
    </row>
    <row r="30" spans="1:7" x14ac:dyDescent="0.25">
      <c r="A30" s="44"/>
      <c r="B30" s="44"/>
      <c r="C30" s="44"/>
      <c r="D30" s="44"/>
      <c r="E30" s="44"/>
      <c r="F30" s="44"/>
      <c r="G30" s="44"/>
    </row>
    <row r="31" spans="1:7" x14ac:dyDescent="0.25">
      <c r="A31" s="49"/>
    </row>
    <row r="32" spans="1:7" x14ac:dyDescent="0.25">
      <c r="A32" s="194" t="s">
        <v>506</v>
      </c>
      <c r="B32" s="194"/>
      <c r="C32" s="194"/>
      <c r="D32" s="194"/>
      <c r="E32" s="194"/>
      <c r="F32" s="194"/>
      <c r="G32" s="194"/>
    </row>
    <row r="33" spans="1:7" x14ac:dyDescent="0.25">
      <c r="A33" s="194" t="s">
        <v>507</v>
      </c>
      <c r="B33" s="194"/>
      <c r="C33" s="194"/>
      <c r="D33" s="194"/>
      <c r="E33" s="194"/>
      <c r="F33" s="194"/>
      <c r="G33" s="19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45" customWidth="1"/>
    <col min="2" max="2" width="23.5703125" style="45" customWidth="1"/>
    <col min="3" max="3" width="18.42578125" style="45" customWidth="1"/>
    <col min="4" max="4" width="17.42578125" style="45" customWidth="1"/>
    <col min="5" max="5" width="19.7109375" style="45" customWidth="1"/>
    <col min="6" max="6" width="23.140625" style="45" bestFit="1" customWidth="1"/>
    <col min="7" max="211" width="65" style="45"/>
    <col min="212" max="212" width="60.5703125" style="45" customWidth="1"/>
    <col min="213" max="213" width="23.5703125" style="45" customWidth="1"/>
    <col min="214" max="214" width="18.42578125" style="45" customWidth="1"/>
    <col min="215" max="215" width="17.42578125" style="45" customWidth="1"/>
    <col min="216" max="216" width="19.7109375" style="45" customWidth="1"/>
    <col min="217" max="217" width="19.140625" style="45" customWidth="1"/>
    <col min="218" max="218" width="37.28515625" style="45" bestFit="1" customWidth="1"/>
    <col min="219" max="467" width="65" style="45"/>
    <col min="468" max="468" width="60.5703125" style="45" customWidth="1"/>
    <col min="469" max="469" width="23.5703125" style="45" customWidth="1"/>
    <col min="470" max="470" width="18.42578125" style="45" customWidth="1"/>
    <col min="471" max="471" width="17.42578125" style="45" customWidth="1"/>
    <col min="472" max="472" width="19.7109375" style="45" customWidth="1"/>
    <col min="473" max="473" width="19.140625" style="45" customWidth="1"/>
    <col min="474" max="474" width="37.28515625" style="45" bestFit="1" customWidth="1"/>
    <col min="475" max="723" width="65" style="45"/>
    <col min="724" max="724" width="60.5703125" style="45" customWidth="1"/>
    <col min="725" max="725" width="23.5703125" style="45" customWidth="1"/>
    <col min="726" max="726" width="18.42578125" style="45" customWidth="1"/>
    <col min="727" max="727" width="17.42578125" style="45" customWidth="1"/>
    <col min="728" max="728" width="19.7109375" style="45" customWidth="1"/>
    <col min="729" max="729" width="19.140625" style="45" customWidth="1"/>
    <col min="730" max="730" width="37.28515625" style="45" bestFit="1" customWidth="1"/>
    <col min="731" max="979" width="65" style="45"/>
    <col min="980" max="980" width="60.5703125" style="45" customWidth="1"/>
    <col min="981" max="981" width="23.5703125" style="45" customWidth="1"/>
    <col min="982" max="982" width="18.42578125" style="45" customWidth="1"/>
    <col min="983" max="983" width="17.42578125" style="45" customWidth="1"/>
    <col min="984" max="984" width="19.7109375" style="45" customWidth="1"/>
    <col min="985" max="985" width="19.140625" style="45" customWidth="1"/>
    <col min="986" max="986" width="37.28515625" style="45" bestFit="1" customWidth="1"/>
    <col min="987" max="1235" width="65" style="45"/>
    <col min="1236" max="1236" width="60.5703125" style="45" customWidth="1"/>
    <col min="1237" max="1237" width="23.5703125" style="45" customWidth="1"/>
    <col min="1238" max="1238" width="18.42578125" style="45" customWidth="1"/>
    <col min="1239" max="1239" width="17.42578125" style="45" customWidth="1"/>
    <col min="1240" max="1240" width="19.7109375" style="45" customWidth="1"/>
    <col min="1241" max="1241" width="19.140625" style="45" customWidth="1"/>
    <col min="1242" max="1242" width="37.28515625" style="45" bestFit="1" customWidth="1"/>
    <col min="1243" max="1491" width="65" style="45"/>
    <col min="1492" max="1492" width="60.5703125" style="45" customWidth="1"/>
    <col min="1493" max="1493" width="23.5703125" style="45" customWidth="1"/>
    <col min="1494" max="1494" width="18.42578125" style="45" customWidth="1"/>
    <col min="1495" max="1495" width="17.42578125" style="45" customWidth="1"/>
    <col min="1496" max="1496" width="19.7109375" style="45" customWidth="1"/>
    <col min="1497" max="1497" width="19.140625" style="45" customWidth="1"/>
    <col min="1498" max="1498" width="37.28515625" style="45" bestFit="1" customWidth="1"/>
    <col min="1499" max="1747" width="65" style="45"/>
    <col min="1748" max="1748" width="60.5703125" style="45" customWidth="1"/>
    <col min="1749" max="1749" width="23.5703125" style="45" customWidth="1"/>
    <col min="1750" max="1750" width="18.42578125" style="45" customWidth="1"/>
    <col min="1751" max="1751" width="17.42578125" style="45" customWidth="1"/>
    <col min="1752" max="1752" width="19.7109375" style="45" customWidth="1"/>
    <col min="1753" max="1753" width="19.140625" style="45" customWidth="1"/>
    <col min="1754" max="1754" width="37.28515625" style="45" bestFit="1" customWidth="1"/>
    <col min="1755" max="2003" width="65" style="45"/>
    <col min="2004" max="2004" width="60.5703125" style="45" customWidth="1"/>
    <col min="2005" max="2005" width="23.5703125" style="45" customWidth="1"/>
    <col min="2006" max="2006" width="18.42578125" style="45" customWidth="1"/>
    <col min="2007" max="2007" width="17.42578125" style="45" customWidth="1"/>
    <col min="2008" max="2008" width="19.7109375" style="45" customWidth="1"/>
    <col min="2009" max="2009" width="19.140625" style="45" customWidth="1"/>
    <col min="2010" max="2010" width="37.28515625" style="45" bestFit="1" customWidth="1"/>
    <col min="2011" max="2259" width="65" style="45"/>
    <col min="2260" max="2260" width="60.5703125" style="45" customWidth="1"/>
    <col min="2261" max="2261" width="23.5703125" style="45" customWidth="1"/>
    <col min="2262" max="2262" width="18.42578125" style="45" customWidth="1"/>
    <col min="2263" max="2263" width="17.42578125" style="45" customWidth="1"/>
    <col min="2264" max="2264" width="19.7109375" style="45" customWidth="1"/>
    <col min="2265" max="2265" width="19.140625" style="45" customWidth="1"/>
    <col min="2266" max="2266" width="37.28515625" style="45" bestFit="1" customWidth="1"/>
    <col min="2267" max="2515" width="65" style="45"/>
    <col min="2516" max="2516" width="60.5703125" style="45" customWidth="1"/>
    <col min="2517" max="2517" width="23.5703125" style="45" customWidth="1"/>
    <col min="2518" max="2518" width="18.42578125" style="45" customWidth="1"/>
    <col min="2519" max="2519" width="17.42578125" style="45" customWidth="1"/>
    <col min="2520" max="2520" width="19.7109375" style="45" customWidth="1"/>
    <col min="2521" max="2521" width="19.140625" style="45" customWidth="1"/>
    <col min="2522" max="2522" width="37.28515625" style="45" bestFit="1" customWidth="1"/>
    <col min="2523" max="2771" width="65" style="45"/>
    <col min="2772" max="2772" width="60.5703125" style="45" customWidth="1"/>
    <col min="2773" max="2773" width="23.5703125" style="45" customWidth="1"/>
    <col min="2774" max="2774" width="18.42578125" style="45" customWidth="1"/>
    <col min="2775" max="2775" width="17.42578125" style="45" customWidth="1"/>
    <col min="2776" max="2776" width="19.7109375" style="45" customWidth="1"/>
    <col min="2777" max="2777" width="19.140625" style="45" customWidth="1"/>
    <col min="2778" max="2778" width="37.28515625" style="45" bestFit="1" customWidth="1"/>
    <col min="2779" max="3027" width="65" style="45"/>
    <col min="3028" max="3028" width="60.5703125" style="45" customWidth="1"/>
    <col min="3029" max="3029" width="23.5703125" style="45" customWidth="1"/>
    <col min="3030" max="3030" width="18.42578125" style="45" customWidth="1"/>
    <col min="3031" max="3031" width="17.42578125" style="45" customWidth="1"/>
    <col min="3032" max="3032" width="19.7109375" style="45" customWidth="1"/>
    <col min="3033" max="3033" width="19.140625" style="45" customWidth="1"/>
    <col min="3034" max="3034" width="37.28515625" style="45" bestFit="1" customWidth="1"/>
    <col min="3035" max="3283" width="65" style="45"/>
    <col min="3284" max="3284" width="60.5703125" style="45" customWidth="1"/>
    <col min="3285" max="3285" width="23.5703125" style="45" customWidth="1"/>
    <col min="3286" max="3286" width="18.42578125" style="45" customWidth="1"/>
    <col min="3287" max="3287" width="17.42578125" style="45" customWidth="1"/>
    <col min="3288" max="3288" width="19.7109375" style="45" customWidth="1"/>
    <col min="3289" max="3289" width="19.140625" style="45" customWidth="1"/>
    <col min="3290" max="3290" width="37.28515625" style="45" bestFit="1" customWidth="1"/>
    <col min="3291" max="3539" width="65" style="45"/>
    <col min="3540" max="3540" width="60.5703125" style="45" customWidth="1"/>
    <col min="3541" max="3541" width="23.5703125" style="45" customWidth="1"/>
    <col min="3542" max="3542" width="18.42578125" style="45" customWidth="1"/>
    <col min="3543" max="3543" width="17.42578125" style="45" customWidth="1"/>
    <col min="3544" max="3544" width="19.7109375" style="45" customWidth="1"/>
    <col min="3545" max="3545" width="19.140625" style="45" customWidth="1"/>
    <col min="3546" max="3546" width="37.28515625" style="45" bestFit="1" customWidth="1"/>
    <col min="3547" max="3795" width="65" style="45"/>
    <col min="3796" max="3796" width="60.5703125" style="45" customWidth="1"/>
    <col min="3797" max="3797" width="23.5703125" style="45" customWidth="1"/>
    <col min="3798" max="3798" width="18.42578125" style="45" customWidth="1"/>
    <col min="3799" max="3799" width="17.42578125" style="45" customWidth="1"/>
    <col min="3800" max="3800" width="19.7109375" style="45" customWidth="1"/>
    <col min="3801" max="3801" width="19.140625" style="45" customWidth="1"/>
    <col min="3802" max="3802" width="37.28515625" style="45" bestFit="1" customWidth="1"/>
    <col min="3803" max="4051" width="65" style="45"/>
    <col min="4052" max="4052" width="60.5703125" style="45" customWidth="1"/>
    <col min="4053" max="4053" width="23.5703125" style="45" customWidth="1"/>
    <col min="4054" max="4054" width="18.42578125" style="45" customWidth="1"/>
    <col min="4055" max="4055" width="17.42578125" style="45" customWidth="1"/>
    <col min="4056" max="4056" width="19.7109375" style="45" customWidth="1"/>
    <col min="4057" max="4057" width="19.140625" style="45" customWidth="1"/>
    <col min="4058" max="4058" width="37.28515625" style="45" bestFit="1" customWidth="1"/>
    <col min="4059" max="4307" width="65" style="45"/>
    <col min="4308" max="4308" width="60.5703125" style="45" customWidth="1"/>
    <col min="4309" max="4309" width="23.5703125" style="45" customWidth="1"/>
    <col min="4310" max="4310" width="18.42578125" style="45" customWidth="1"/>
    <col min="4311" max="4311" width="17.42578125" style="45" customWidth="1"/>
    <col min="4312" max="4312" width="19.7109375" style="45" customWidth="1"/>
    <col min="4313" max="4313" width="19.140625" style="45" customWidth="1"/>
    <col min="4314" max="4314" width="37.28515625" style="45" bestFit="1" customWidth="1"/>
    <col min="4315" max="4563" width="65" style="45"/>
    <col min="4564" max="4564" width="60.5703125" style="45" customWidth="1"/>
    <col min="4565" max="4565" width="23.5703125" style="45" customWidth="1"/>
    <col min="4566" max="4566" width="18.42578125" style="45" customWidth="1"/>
    <col min="4567" max="4567" width="17.42578125" style="45" customWidth="1"/>
    <col min="4568" max="4568" width="19.7109375" style="45" customWidth="1"/>
    <col min="4569" max="4569" width="19.140625" style="45" customWidth="1"/>
    <col min="4570" max="4570" width="37.28515625" style="45" bestFit="1" customWidth="1"/>
    <col min="4571" max="4819" width="65" style="45"/>
    <col min="4820" max="4820" width="60.5703125" style="45" customWidth="1"/>
    <col min="4821" max="4821" width="23.5703125" style="45" customWidth="1"/>
    <col min="4822" max="4822" width="18.42578125" style="45" customWidth="1"/>
    <col min="4823" max="4823" width="17.42578125" style="45" customWidth="1"/>
    <col min="4824" max="4824" width="19.7109375" style="45" customWidth="1"/>
    <col min="4825" max="4825" width="19.140625" style="45" customWidth="1"/>
    <col min="4826" max="4826" width="37.28515625" style="45" bestFit="1" customWidth="1"/>
    <col min="4827" max="5075" width="65" style="45"/>
    <col min="5076" max="5076" width="60.5703125" style="45" customWidth="1"/>
    <col min="5077" max="5077" width="23.5703125" style="45" customWidth="1"/>
    <col min="5078" max="5078" width="18.42578125" style="45" customWidth="1"/>
    <col min="5079" max="5079" width="17.42578125" style="45" customWidth="1"/>
    <col min="5080" max="5080" width="19.7109375" style="45" customWidth="1"/>
    <col min="5081" max="5081" width="19.140625" style="45" customWidth="1"/>
    <col min="5082" max="5082" width="37.28515625" style="45" bestFit="1" customWidth="1"/>
    <col min="5083" max="5331" width="65" style="45"/>
    <col min="5332" max="5332" width="60.5703125" style="45" customWidth="1"/>
    <col min="5333" max="5333" width="23.5703125" style="45" customWidth="1"/>
    <col min="5334" max="5334" width="18.42578125" style="45" customWidth="1"/>
    <col min="5335" max="5335" width="17.42578125" style="45" customWidth="1"/>
    <col min="5336" max="5336" width="19.7109375" style="45" customWidth="1"/>
    <col min="5337" max="5337" width="19.140625" style="45" customWidth="1"/>
    <col min="5338" max="5338" width="37.28515625" style="45" bestFit="1" customWidth="1"/>
    <col min="5339" max="5587" width="65" style="45"/>
    <col min="5588" max="5588" width="60.5703125" style="45" customWidth="1"/>
    <col min="5589" max="5589" width="23.5703125" style="45" customWidth="1"/>
    <col min="5590" max="5590" width="18.42578125" style="45" customWidth="1"/>
    <col min="5591" max="5591" width="17.42578125" style="45" customWidth="1"/>
    <col min="5592" max="5592" width="19.7109375" style="45" customWidth="1"/>
    <col min="5593" max="5593" width="19.140625" style="45" customWidth="1"/>
    <col min="5594" max="5594" width="37.28515625" style="45" bestFit="1" customWidth="1"/>
    <col min="5595" max="5843" width="65" style="45"/>
    <col min="5844" max="5844" width="60.5703125" style="45" customWidth="1"/>
    <col min="5845" max="5845" width="23.5703125" style="45" customWidth="1"/>
    <col min="5846" max="5846" width="18.42578125" style="45" customWidth="1"/>
    <col min="5847" max="5847" width="17.42578125" style="45" customWidth="1"/>
    <col min="5848" max="5848" width="19.7109375" style="45" customWidth="1"/>
    <col min="5849" max="5849" width="19.140625" style="45" customWidth="1"/>
    <col min="5850" max="5850" width="37.28515625" style="45" bestFit="1" customWidth="1"/>
    <col min="5851" max="6099" width="65" style="45"/>
    <col min="6100" max="6100" width="60.5703125" style="45" customWidth="1"/>
    <col min="6101" max="6101" width="23.5703125" style="45" customWidth="1"/>
    <col min="6102" max="6102" width="18.42578125" style="45" customWidth="1"/>
    <col min="6103" max="6103" width="17.42578125" style="45" customWidth="1"/>
    <col min="6104" max="6104" width="19.7109375" style="45" customWidth="1"/>
    <col min="6105" max="6105" width="19.140625" style="45" customWidth="1"/>
    <col min="6106" max="6106" width="37.28515625" style="45" bestFit="1" customWidth="1"/>
    <col min="6107" max="6355" width="65" style="45"/>
    <col min="6356" max="6356" width="60.5703125" style="45" customWidth="1"/>
    <col min="6357" max="6357" width="23.5703125" style="45" customWidth="1"/>
    <col min="6358" max="6358" width="18.42578125" style="45" customWidth="1"/>
    <col min="6359" max="6359" width="17.42578125" style="45" customWidth="1"/>
    <col min="6360" max="6360" width="19.7109375" style="45" customWidth="1"/>
    <col min="6361" max="6361" width="19.140625" style="45" customWidth="1"/>
    <col min="6362" max="6362" width="37.28515625" style="45" bestFit="1" customWidth="1"/>
    <col min="6363" max="6611" width="65" style="45"/>
    <col min="6612" max="6612" width="60.5703125" style="45" customWidth="1"/>
    <col min="6613" max="6613" width="23.5703125" style="45" customWidth="1"/>
    <col min="6614" max="6614" width="18.42578125" style="45" customWidth="1"/>
    <col min="6615" max="6615" width="17.42578125" style="45" customWidth="1"/>
    <col min="6616" max="6616" width="19.7109375" style="45" customWidth="1"/>
    <col min="6617" max="6617" width="19.140625" style="45" customWidth="1"/>
    <col min="6618" max="6618" width="37.28515625" style="45" bestFit="1" customWidth="1"/>
    <col min="6619" max="6867" width="65" style="45"/>
    <col min="6868" max="6868" width="60.5703125" style="45" customWidth="1"/>
    <col min="6869" max="6869" width="23.5703125" style="45" customWidth="1"/>
    <col min="6870" max="6870" width="18.42578125" style="45" customWidth="1"/>
    <col min="6871" max="6871" width="17.42578125" style="45" customWidth="1"/>
    <col min="6872" max="6872" width="19.7109375" style="45" customWidth="1"/>
    <col min="6873" max="6873" width="19.140625" style="45" customWidth="1"/>
    <col min="6874" max="6874" width="37.28515625" style="45" bestFit="1" customWidth="1"/>
    <col min="6875" max="7123" width="65" style="45"/>
    <col min="7124" max="7124" width="60.5703125" style="45" customWidth="1"/>
    <col min="7125" max="7125" width="23.5703125" style="45" customWidth="1"/>
    <col min="7126" max="7126" width="18.42578125" style="45" customWidth="1"/>
    <col min="7127" max="7127" width="17.42578125" style="45" customWidth="1"/>
    <col min="7128" max="7128" width="19.7109375" style="45" customWidth="1"/>
    <col min="7129" max="7129" width="19.140625" style="45" customWidth="1"/>
    <col min="7130" max="7130" width="37.28515625" style="45" bestFit="1" customWidth="1"/>
    <col min="7131" max="7379" width="65" style="45"/>
    <col min="7380" max="7380" width="60.5703125" style="45" customWidth="1"/>
    <col min="7381" max="7381" width="23.5703125" style="45" customWidth="1"/>
    <col min="7382" max="7382" width="18.42578125" style="45" customWidth="1"/>
    <col min="7383" max="7383" width="17.42578125" style="45" customWidth="1"/>
    <col min="7384" max="7384" width="19.7109375" style="45" customWidth="1"/>
    <col min="7385" max="7385" width="19.140625" style="45" customWidth="1"/>
    <col min="7386" max="7386" width="37.28515625" style="45" bestFit="1" customWidth="1"/>
    <col min="7387" max="7635" width="65" style="45"/>
    <col min="7636" max="7636" width="60.5703125" style="45" customWidth="1"/>
    <col min="7637" max="7637" width="23.5703125" style="45" customWidth="1"/>
    <col min="7638" max="7638" width="18.42578125" style="45" customWidth="1"/>
    <col min="7639" max="7639" width="17.42578125" style="45" customWidth="1"/>
    <col min="7640" max="7640" width="19.7109375" style="45" customWidth="1"/>
    <col min="7641" max="7641" width="19.140625" style="45" customWidth="1"/>
    <col min="7642" max="7642" width="37.28515625" style="45" bestFit="1" customWidth="1"/>
    <col min="7643" max="7891" width="65" style="45"/>
    <col min="7892" max="7892" width="60.5703125" style="45" customWidth="1"/>
    <col min="7893" max="7893" width="23.5703125" style="45" customWidth="1"/>
    <col min="7894" max="7894" width="18.42578125" style="45" customWidth="1"/>
    <col min="7895" max="7895" width="17.42578125" style="45" customWidth="1"/>
    <col min="7896" max="7896" width="19.7109375" style="45" customWidth="1"/>
    <col min="7897" max="7897" width="19.140625" style="45" customWidth="1"/>
    <col min="7898" max="7898" width="37.28515625" style="45" bestFit="1" customWidth="1"/>
    <col min="7899" max="8147" width="65" style="45"/>
    <col min="8148" max="8148" width="60.5703125" style="45" customWidth="1"/>
    <col min="8149" max="8149" width="23.5703125" style="45" customWidth="1"/>
    <col min="8150" max="8150" width="18.42578125" style="45" customWidth="1"/>
    <col min="8151" max="8151" width="17.42578125" style="45" customWidth="1"/>
    <col min="8152" max="8152" width="19.7109375" style="45" customWidth="1"/>
    <col min="8153" max="8153" width="19.140625" style="45" customWidth="1"/>
    <col min="8154" max="8154" width="37.28515625" style="45" bestFit="1" customWidth="1"/>
    <col min="8155" max="8403" width="65" style="45"/>
    <col min="8404" max="8404" width="60.5703125" style="45" customWidth="1"/>
    <col min="8405" max="8405" width="23.5703125" style="45" customWidth="1"/>
    <col min="8406" max="8406" width="18.42578125" style="45" customWidth="1"/>
    <col min="8407" max="8407" width="17.42578125" style="45" customWidth="1"/>
    <col min="8408" max="8408" width="19.7109375" style="45" customWidth="1"/>
    <col min="8409" max="8409" width="19.140625" style="45" customWidth="1"/>
    <col min="8410" max="8410" width="37.28515625" style="45" bestFit="1" customWidth="1"/>
    <col min="8411" max="8659" width="65" style="45"/>
    <col min="8660" max="8660" width="60.5703125" style="45" customWidth="1"/>
    <col min="8661" max="8661" width="23.5703125" style="45" customWidth="1"/>
    <col min="8662" max="8662" width="18.42578125" style="45" customWidth="1"/>
    <col min="8663" max="8663" width="17.42578125" style="45" customWidth="1"/>
    <col min="8664" max="8664" width="19.7109375" style="45" customWidth="1"/>
    <col min="8665" max="8665" width="19.140625" style="45" customWidth="1"/>
    <col min="8666" max="8666" width="37.28515625" style="45" bestFit="1" customWidth="1"/>
    <col min="8667" max="8915" width="65" style="45"/>
    <col min="8916" max="8916" width="60.5703125" style="45" customWidth="1"/>
    <col min="8917" max="8917" width="23.5703125" style="45" customWidth="1"/>
    <col min="8918" max="8918" width="18.42578125" style="45" customWidth="1"/>
    <col min="8919" max="8919" width="17.42578125" style="45" customWidth="1"/>
    <col min="8920" max="8920" width="19.7109375" style="45" customWidth="1"/>
    <col min="8921" max="8921" width="19.140625" style="45" customWidth="1"/>
    <col min="8922" max="8922" width="37.28515625" style="45" bestFit="1" customWidth="1"/>
    <col min="8923" max="9171" width="65" style="45"/>
    <col min="9172" max="9172" width="60.5703125" style="45" customWidth="1"/>
    <col min="9173" max="9173" width="23.5703125" style="45" customWidth="1"/>
    <col min="9174" max="9174" width="18.42578125" style="45" customWidth="1"/>
    <col min="9175" max="9175" width="17.42578125" style="45" customWidth="1"/>
    <col min="9176" max="9176" width="19.7109375" style="45" customWidth="1"/>
    <col min="9177" max="9177" width="19.140625" style="45" customWidth="1"/>
    <col min="9178" max="9178" width="37.28515625" style="45" bestFit="1" customWidth="1"/>
    <col min="9179" max="9427" width="65" style="45"/>
    <col min="9428" max="9428" width="60.5703125" style="45" customWidth="1"/>
    <col min="9429" max="9429" width="23.5703125" style="45" customWidth="1"/>
    <col min="9430" max="9430" width="18.42578125" style="45" customWidth="1"/>
    <col min="9431" max="9431" width="17.42578125" style="45" customWidth="1"/>
    <col min="9432" max="9432" width="19.7109375" style="45" customWidth="1"/>
    <col min="9433" max="9433" width="19.140625" style="45" customWidth="1"/>
    <col min="9434" max="9434" width="37.28515625" style="45" bestFit="1" customWidth="1"/>
    <col min="9435" max="9683" width="65" style="45"/>
    <col min="9684" max="9684" width="60.5703125" style="45" customWidth="1"/>
    <col min="9685" max="9685" width="23.5703125" style="45" customWidth="1"/>
    <col min="9686" max="9686" width="18.42578125" style="45" customWidth="1"/>
    <col min="9687" max="9687" width="17.42578125" style="45" customWidth="1"/>
    <col min="9688" max="9688" width="19.7109375" style="45" customWidth="1"/>
    <col min="9689" max="9689" width="19.140625" style="45" customWidth="1"/>
    <col min="9690" max="9690" width="37.28515625" style="45" bestFit="1" customWidth="1"/>
    <col min="9691" max="9939" width="65" style="45"/>
    <col min="9940" max="9940" width="60.5703125" style="45" customWidth="1"/>
    <col min="9941" max="9941" width="23.5703125" style="45" customWidth="1"/>
    <col min="9942" max="9942" width="18.42578125" style="45" customWidth="1"/>
    <col min="9943" max="9943" width="17.42578125" style="45" customWidth="1"/>
    <col min="9944" max="9944" width="19.7109375" style="45" customWidth="1"/>
    <col min="9945" max="9945" width="19.140625" style="45" customWidth="1"/>
    <col min="9946" max="9946" width="37.28515625" style="45" bestFit="1" customWidth="1"/>
    <col min="9947" max="10195" width="65" style="45"/>
    <col min="10196" max="10196" width="60.5703125" style="45" customWidth="1"/>
    <col min="10197" max="10197" width="23.5703125" style="45" customWidth="1"/>
    <col min="10198" max="10198" width="18.42578125" style="45" customWidth="1"/>
    <col min="10199" max="10199" width="17.42578125" style="45" customWidth="1"/>
    <col min="10200" max="10200" width="19.7109375" style="45" customWidth="1"/>
    <col min="10201" max="10201" width="19.140625" style="45" customWidth="1"/>
    <col min="10202" max="10202" width="37.28515625" style="45" bestFit="1" customWidth="1"/>
    <col min="10203" max="10451" width="65" style="45"/>
    <col min="10452" max="10452" width="60.5703125" style="45" customWidth="1"/>
    <col min="10453" max="10453" width="23.5703125" style="45" customWidth="1"/>
    <col min="10454" max="10454" width="18.42578125" style="45" customWidth="1"/>
    <col min="10455" max="10455" width="17.42578125" style="45" customWidth="1"/>
    <col min="10456" max="10456" width="19.7109375" style="45" customWidth="1"/>
    <col min="10457" max="10457" width="19.140625" style="45" customWidth="1"/>
    <col min="10458" max="10458" width="37.28515625" style="45" bestFit="1" customWidth="1"/>
    <col min="10459" max="10707" width="65" style="45"/>
    <col min="10708" max="10708" width="60.5703125" style="45" customWidth="1"/>
    <col min="10709" max="10709" width="23.5703125" style="45" customWidth="1"/>
    <col min="10710" max="10710" width="18.42578125" style="45" customWidth="1"/>
    <col min="10711" max="10711" width="17.42578125" style="45" customWidth="1"/>
    <col min="10712" max="10712" width="19.7109375" style="45" customWidth="1"/>
    <col min="10713" max="10713" width="19.140625" style="45" customWidth="1"/>
    <col min="10714" max="10714" width="37.28515625" style="45" bestFit="1" customWidth="1"/>
    <col min="10715" max="10963" width="65" style="45"/>
    <col min="10964" max="10964" width="60.5703125" style="45" customWidth="1"/>
    <col min="10965" max="10965" width="23.5703125" style="45" customWidth="1"/>
    <col min="10966" max="10966" width="18.42578125" style="45" customWidth="1"/>
    <col min="10967" max="10967" width="17.42578125" style="45" customWidth="1"/>
    <col min="10968" max="10968" width="19.7109375" style="45" customWidth="1"/>
    <col min="10969" max="10969" width="19.140625" style="45" customWidth="1"/>
    <col min="10970" max="10970" width="37.28515625" style="45" bestFit="1" customWidth="1"/>
    <col min="10971" max="11219" width="65" style="45"/>
    <col min="11220" max="11220" width="60.5703125" style="45" customWidth="1"/>
    <col min="11221" max="11221" width="23.5703125" style="45" customWidth="1"/>
    <col min="11222" max="11222" width="18.42578125" style="45" customWidth="1"/>
    <col min="11223" max="11223" width="17.42578125" style="45" customWidth="1"/>
    <col min="11224" max="11224" width="19.7109375" style="45" customWidth="1"/>
    <col min="11225" max="11225" width="19.140625" style="45" customWidth="1"/>
    <col min="11226" max="11226" width="37.28515625" style="45" bestFit="1" customWidth="1"/>
    <col min="11227" max="11475" width="65" style="45"/>
    <col min="11476" max="11476" width="60.5703125" style="45" customWidth="1"/>
    <col min="11477" max="11477" width="23.5703125" style="45" customWidth="1"/>
    <col min="11478" max="11478" width="18.42578125" style="45" customWidth="1"/>
    <col min="11479" max="11479" width="17.42578125" style="45" customWidth="1"/>
    <col min="11480" max="11480" width="19.7109375" style="45" customWidth="1"/>
    <col min="11481" max="11481" width="19.140625" style="45" customWidth="1"/>
    <col min="11482" max="11482" width="37.28515625" style="45" bestFit="1" customWidth="1"/>
    <col min="11483" max="11731" width="65" style="45"/>
    <col min="11732" max="11732" width="60.5703125" style="45" customWidth="1"/>
    <col min="11733" max="11733" width="23.5703125" style="45" customWidth="1"/>
    <col min="11734" max="11734" width="18.42578125" style="45" customWidth="1"/>
    <col min="11735" max="11735" width="17.42578125" style="45" customWidth="1"/>
    <col min="11736" max="11736" width="19.7109375" style="45" customWidth="1"/>
    <col min="11737" max="11737" width="19.140625" style="45" customWidth="1"/>
    <col min="11738" max="11738" width="37.28515625" style="45" bestFit="1" customWidth="1"/>
    <col min="11739" max="11987" width="65" style="45"/>
    <col min="11988" max="11988" width="60.5703125" style="45" customWidth="1"/>
    <col min="11989" max="11989" width="23.5703125" style="45" customWidth="1"/>
    <col min="11990" max="11990" width="18.42578125" style="45" customWidth="1"/>
    <col min="11991" max="11991" width="17.42578125" style="45" customWidth="1"/>
    <col min="11992" max="11992" width="19.7109375" style="45" customWidth="1"/>
    <col min="11993" max="11993" width="19.140625" style="45" customWidth="1"/>
    <col min="11994" max="11994" width="37.28515625" style="45" bestFit="1" customWidth="1"/>
    <col min="11995" max="12243" width="65" style="45"/>
    <col min="12244" max="12244" width="60.5703125" style="45" customWidth="1"/>
    <col min="12245" max="12245" width="23.5703125" style="45" customWidth="1"/>
    <col min="12246" max="12246" width="18.42578125" style="45" customWidth="1"/>
    <col min="12247" max="12247" width="17.42578125" style="45" customWidth="1"/>
    <col min="12248" max="12248" width="19.7109375" style="45" customWidth="1"/>
    <col min="12249" max="12249" width="19.140625" style="45" customWidth="1"/>
    <col min="12250" max="12250" width="37.28515625" style="45" bestFit="1" customWidth="1"/>
    <col min="12251" max="12499" width="65" style="45"/>
    <col min="12500" max="12500" width="60.5703125" style="45" customWidth="1"/>
    <col min="12501" max="12501" width="23.5703125" style="45" customWidth="1"/>
    <col min="12502" max="12502" width="18.42578125" style="45" customWidth="1"/>
    <col min="12503" max="12503" width="17.42578125" style="45" customWidth="1"/>
    <col min="12504" max="12504" width="19.7109375" style="45" customWidth="1"/>
    <col min="12505" max="12505" width="19.140625" style="45" customWidth="1"/>
    <col min="12506" max="12506" width="37.28515625" style="45" bestFit="1" customWidth="1"/>
    <col min="12507" max="12755" width="65" style="45"/>
    <col min="12756" max="12756" width="60.5703125" style="45" customWidth="1"/>
    <col min="12757" max="12757" width="23.5703125" style="45" customWidth="1"/>
    <col min="12758" max="12758" width="18.42578125" style="45" customWidth="1"/>
    <col min="12759" max="12759" width="17.42578125" style="45" customWidth="1"/>
    <col min="12760" max="12760" width="19.7109375" style="45" customWidth="1"/>
    <col min="12761" max="12761" width="19.140625" style="45" customWidth="1"/>
    <col min="12762" max="12762" width="37.28515625" style="45" bestFit="1" customWidth="1"/>
    <col min="12763" max="13011" width="65" style="45"/>
    <col min="13012" max="13012" width="60.5703125" style="45" customWidth="1"/>
    <col min="13013" max="13013" width="23.5703125" style="45" customWidth="1"/>
    <col min="13014" max="13014" width="18.42578125" style="45" customWidth="1"/>
    <col min="13015" max="13015" width="17.42578125" style="45" customWidth="1"/>
    <col min="13016" max="13016" width="19.7109375" style="45" customWidth="1"/>
    <col min="13017" max="13017" width="19.140625" style="45" customWidth="1"/>
    <col min="13018" max="13018" width="37.28515625" style="45" bestFit="1" customWidth="1"/>
    <col min="13019" max="13267" width="65" style="45"/>
    <col min="13268" max="13268" width="60.5703125" style="45" customWidth="1"/>
    <col min="13269" max="13269" width="23.5703125" style="45" customWidth="1"/>
    <col min="13270" max="13270" width="18.42578125" style="45" customWidth="1"/>
    <col min="13271" max="13271" width="17.42578125" style="45" customWidth="1"/>
    <col min="13272" max="13272" width="19.7109375" style="45" customWidth="1"/>
    <col min="13273" max="13273" width="19.140625" style="45" customWidth="1"/>
    <col min="13274" max="13274" width="37.28515625" style="45" bestFit="1" customWidth="1"/>
    <col min="13275" max="13523" width="65" style="45"/>
    <col min="13524" max="13524" width="60.5703125" style="45" customWidth="1"/>
    <col min="13525" max="13525" width="23.5703125" style="45" customWidth="1"/>
    <col min="13526" max="13526" width="18.42578125" style="45" customWidth="1"/>
    <col min="13527" max="13527" width="17.42578125" style="45" customWidth="1"/>
    <col min="13528" max="13528" width="19.7109375" style="45" customWidth="1"/>
    <col min="13529" max="13529" width="19.140625" style="45" customWidth="1"/>
    <col min="13530" max="13530" width="37.28515625" style="45" bestFit="1" customWidth="1"/>
    <col min="13531" max="13779" width="65" style="45"/>
    <col min="13780" max="13780" width="60.5703125" style="45" customWidth="1"/>
    <col min="13781" max="13781" width="23.5703125" style="45" customWidth="1"/>
    <col min="13782" max="13782" width="18.42578125" style="45" customWidth="1"/>
    <col min="13783" max="13783" width="17.42578125" style="45" customWidth="1"/>
    <col min="13784" max="13784" width="19.7109375" style="45" customWidth="1"/>
    <col min="13785" max="13785" width="19.140625" style="45" customWidth="1"/>
    <col min="13786" max="13786" width="37.28515625" style="45" bestFit="1" customWidth="1"/>
    <col min="13787" max="14035" width="65" style="45"/>
    <col min="14036" max="14036" width="60.5703125" style="45" customWidth="1"/>
    <col min="14037" max="14037" width="23.5703125" style="45" customWidth="1"/>
    <col min="14038" max="14038" width="18.42578125" style="45" customWidth="1"/>
    <col min="14039" max="14039" width="17.42578125" style="45" customWidth="1"/>
    <col min="14040" max="14040" width="19.7109375" style="45" customWidth="1"/>
    <col min="14041" max="14041" width="19.140625" style="45" customWidth="1"/>
    <col min="14042" max="14042" width="37.28515625" style="45" bestFit="1" customWidth="1"/>
    <col min="14043" max="14291" width="65" style="45"/>
    <col min="14292" max="14292" width="60.5703125" style="45" customWidth="1"/>
    <col min="14293" max="14293" width="23.5703125" style="45" customWidth="1"/>
    <col min="14294" max="14294" width="18.42578125" style="45" customWidth="1"/>
    <col min="14295" max="14295" width="17.42578125" style="45" customWidth="1"/>
    <col min="14296" max="14296" width="19.7109375" style="45" customWidth="1"/>
    <col min="14297" max="14297" width="19.140625" style="45" customWidth="1"/>
    <col min="14298" max="14298" width="37.28515625" style="45" bestFit="1" customWidth="1"/>
    <col min="14299" max="14547" width="65" style="45"/>
    <col min="14548" max="14548" width="60.5703125" style="45" customWidth="1"/>
    <col min="14549" max="14549" width="23.5703125" style="45" customWidth="1"/>
    <col min="14550" max="14550" width="18.42578125" style="45" customWidth="1"/>
    <col min="14551" max="14551" width="17.42578125" style="45" customWidth="1"/>
    <col min="14552" max="14552" width="19.7109375" style="45" customWidth="1"/>
    <col min="14553" max="14553" width="19.140625" style="45" customWidth="1"/>
    <col min="14554" max="14554" width="37.28515625" style="45" bestFit="1" customWidth="1"/>
    <col min="14555" max="14803" width="65" style="45"/>
    <col min="14804" max="14804" width="60.5703125" style="45" customWidth="1"/>
    <col min="14805" max="14805" width="23.5703125" style="45" customWidth="1"/>
    <col min="14806" max="14806" width="18.42578125" style="45" customWidth="1"/>
    <col min="14807" max="14807" width="17.42578125" style="45" customWidth="1"/>
    <col min="14808" max="14808" width="19.7109375" style="45" customWidth="1"/>
    <col min="14809" max="14809" width="19.140625" style="45" customWidth="1"/>
    <col min="14810" max="14810" width="37.28515625" style="45" bestFit="1" customWidth="1"/>
    <col min="14811" max="15059" width="65" style="45"/>
    <col min="15060" max="15060" width="60.5703125" style="45" customWidth="1"/>
    <col min="15061" max="15061" width="23.5703125" style="45" customWidth="1"/>
    <col min="15062" max="15062" width="18.42578125" style="45" customWidth="1"/>
    <col min="15063" max="15063" width="17.42578125" style="45" customWidth="1"/>
    <col min="15064" max="15064" width="19.7109375" style="45" customWidth="1"/>
    <col min="15065" max="15065" width="19.140625" style="45" customWidth="1"/>
    <col min="15066" max="15066" width="37.28515625" style="45" bestFit="1" customWidth="1"/>
    <col min="15067" max="15315" width="65" style="45"/>
    <col min="15316" max="15316" width="60.5703125" style="45" customWidth="1"/>
    <col min="15317" max="15317" width="23.5703125" style="45" customWidth="1"/>
    <col min="15318" max="15318" width="18.42578125" style="45" customWidth="1"/>
    <col min="15319" max="15319" width="17.42578125" style="45" customWidth="1"/>
    <col min="15320" max="15320" width="19.7109375" style="45" customWidth="1"/>
    <col min="15321" max="15321" width="19.140625" style="45" customWidth="1"/>
    <col min="15322" max="15322" width="37.28515625" style="45" bestFit="1" customWidth="1"/>
    <col min="15323" max="15571" width="65" style="45"/>
    <col min="15572" max="15572" width="60.5703125" style="45" customWidth="1"/>
    <col min="15573" max="15573" width="23.5703125" style="45" customWidth="1"/>
    <col min="15574" max="15574" width="18.42578125" style="45" customWidth="1"/>
    <col min="15575" max="15575" width="17.42578125" style="45" customWidth="1"/>
    <col min="15576" max="15576" width="19.7109375" style="45" customWidth="1"/>
    <col min="15577" max="15577" width="19.140625" style="45" customWidth="1"/>
    <col min="15578" max="15578" width="37.28515625" style="45" bestFit="1" customWidth="1"/>
    <col min="15579" max="15827" width="65" style="45"/>
    <col min="15828" max="15828" width="60.5703125" style="45" customWidth="1"/>
    <col min="15829" max="15829" width="23.5703125" style="45" customWidth="1"/>
    <col min="15830" max="15830" width="18.42578125" style="45" customWidth="1"/>
    <col min="15831" max="15831" width="17.42578125" style="45" customWidth="1"/>
    <col min="15832" max="15832" width="19.7109375" style="45" customWidth="1"/>
    <col min="15833" max="15833" width="19.140625" style="45" customWidth="1"/>
    <col min="15834" max="15834" width="37.28515625" style="45" bestFit="1" customWidth="1"/>
    <col min="15835" max="16083" width="65" style="45"/>
    <col min="16084" max="16084" width="60.5703125" style="45" customWidth="1"/>
    <col min="16085" max="16085" width="23.5703125" style="45" customWidth="1"/>
    <col min="16086" max="16086" width="18.42578125" style="45" customWidth="1"/>
    <col min="16087" max="16087" width="17.42578125" style="45" customWidth="1"/>
    <col min="16088" max="16088" width="19.7109375" style="45" customWidth="1"/>
    <col min="16089" max="16089" width="19.140625" style="45" customWidth="1"/>
    <col min="16090" max="16090" width="37.28515625" style="45" bestFit="1" customWidth="1"/>
    <col min="16091" max="16384" width="65" style="45"/>
  </cols>
  <sheetData>
    <row r="1" spans="1:6" ht="20.100000000000001" customHeight="1" x14ac:dyDescent="0.25">
      <c r="A1" s="200" t="s">
        <v>512</v>
      </c>
      <c r="B1" s="200"/>
      <c r="C1" s="200"/>
      <c r="D1" s="200"/>
      <c r="E1" s="200"/>
      <c r="F1" s="200"/>
    </row>
    <row r="2" spans="1:6" ht="20.100000000000001" customHeight="1" x14ac:dyDescent="0.25">
      <c r="A2" s="85" t="str">
        <f>'Formato 1'!A2</f>
        <v>NOMBRE DEL ENTE PÚBLICO (a)</v>
      </c>
      <c r="B2" s="108"/>
      <c r="C2" s="108"/>
      <c r="D2" s="108"/>
      <c r="E2" s="108"/>
      <c r="F2" s="109"/>
    </row>
    <row r="3" spans="1:6" ht="29.25" customHeight="1" x14ac:dyDescent="0.25">
      <c r="A3" s="110" t="s">
        <v>513</v>
      </c>
      <c r="B3" s="111"/>
      <c r="C3" s="111"/>
      <c r="D3" s="111"/>
      <c r="E3" s="111"/>
      <c r="F3" s="112"/>
    </row>
    <row r="4" spans="1:6" ht="35.25" customHeight="1" x14ac:dyDescent="0.25">
      <c r="A4" s="95"/>
      <c r="B4" s="95" t="s">
        <v>514</v>
      </c>
      <c r="C4" s="95" t="s">
        <v>515</v>
      </c>
      <c r="D4" s="95" t="s">
        <v>516</v>
      </c>
      <c r="E4" s="95" t="s">
        <v>517</v>
      </c>
      <c r="F4" s="95" t="s">
        <v>518</v>
      </c>
    </row>
    <row r="5" spans="1:6" ht="12.75" customHeight="1" x14ac:dyDescent="0.25">
      <c r="A5" s="14" t="s">
        <v>519</v>
      </c>
      <c r="B5" s="42"/>
      <c r="C5" s="42"/>
      <c r="D5" s="42"/>
      <c r="E5" s="42"/>
      <c r="F5" s="42"/>
    </row>
    <row r="6" spans="1:6" ht="30" x14ac:dyDescent="0.25">
      <c r="A6" s="47" t="s">
        <v>520</v>
      </c>
      <c r="B6" s="48"/>
      <c r="C6" s="48"/>
      <c r="D6" s="48"/>
      <c r="E6" s="48"/>
      <c r="F6" s="48"/>
    </row>
    <row r="7" spans="1:6" ht="15" x14ac:dyDescent="0.25">
      <c r="A7" s="47" t="s">
        <v>521</v>
      </c>
      <c r="B7" s="48"/>
      <c r="C7" s="48"/>
      <c r="D7" s="48"/>
      <c r="E7" s="48"/>
      <c r="F7" s="48"/>
    </row>
    <row r="8" spans="1:6" ht="15" x14ac:dyDescent="0.25">
      <c r="A8" s="55"/>
      <c r="B8" s="36"/>
      <c r="C8" s="36"/>
      <c r="D8" s="36"/>
      <c r="E8" s="36"/>
      <c r="F8" s="36"/>
    </row>
    <row r="9" spans="1:6" ht="15" x14ac:dyDescent="0.25">
      <c r="A9" s="14" t="s">
        <v>522</v>
      </c>
      <c r="B9" s="36"/>
      <c r="C9" s="36"/>
      <c r="D9" s="36"/>
      <c r="E9" s="36"/>
      <c r="F9" s="36"/>
    </row>
    <row r="10" spans="1:6" ht="15" x14ac:dyDescent="0.25">
      <c r="A10" s="47" t="s">
        <v>523</v>
      </c>
      <c r="B10" s="48"/>
      <c r="C10" s="48"/>
      <c r="D10" s="48"/>
      <c r="E10" s="48"/>
      <c r="F10" s="48"/>
    </row>
    <row r="11" spans="1:6" ht="15" x14ac:dyDescent="0.25">
      <c r="A11" s="64" t="s">
        <v>524</v>
      </c>
      <c r="B11" s="48"/>
      <c r="C11" s="48"/>
      <c r="D11" s="48"/>
      <c r="E11" s="48"/>
      <c r="F11" s="48"/>
    </row>
    <row r="12" spans="1:6" ht="15" x14ac:dyDescent="0.25">
      <c r="A12" s="64" t="s">
        <v>525</v>
      </c>
      <c r="B12" s="48"/>
      <c r="C12" s="48"/>
      <c r="D12" s="48"/>
      <c r="E12" s="48"/>
      <c r="F12" s="48"/>
    </row>
    <row r="13" spans="1:6" ht="15" x14ac:dyDescent="0.25">
      <c r="A13" s="64" t="s">
        <v>526</v>
      </c>
      <c r="B13" s="48"/>
      <c r="C13" s="48"/>
      <c r="D13" s="48"/>
      <c r="E13" s="48"/>
      <c r="F13" s="48"/>
    </row>
    <row r="14" spans="1:6" ht="15" x14ac:dyDescent="0.25">
      <c r="A14" s="47" t="s">
        <v>527</v>
      </c>
      <c r="B14" s="48"/>
      <c r="C14" s="48"/>
      <c r="D14" s="48"/>
      <c r="E14" s="48"/>
      <c r="F14" s="48"/>
    </row>
    <row r="15" spans="1:6" ht="15" x14ac:dyDescent="0.25">
      <c r="A15" s="64" t="s">
        <v>524</v>
      </c>
      <c r="B15" s="48"/>
      <c r="C15" s="48"/>
      <c r="D15" s="48"/>
      <c r="E15" s="48"/>
      <c r="F15" s="48"/>
    </row>
    <row r="16" spans="1:6" ht="15" x14ac:dyDescent="0.25">
      <c r="A16" s="64" t="s">
        <v>525</v>
      </c>
      <c r="B16" s="48"/>
      <c r="C16" s="48"/>
      <c r="D16" s="48"/>
      <c r="E16" s="48"/>
      <c r="F16" s="48"/>
    </row>
    <row r="17" spans="1:6" ht="15" x14ac:dyDescent="0.25">
      <c r="A17" s="64" t="s">
        <v>526</v>
      </c>
      <c r="B17" s="48"/>
      <c r="C17" s="48"/>
      <c r="D17" s="48"/>
      <c r="E17" s="48"/>
      <c r="F17" s="48"/>
    </row>
    <row r="18" spans="1:6" ht="15" x14ac:dyDescent="0.25">
      <c r="A18" s="47" t="s">
        <v>528</v>
      </c>
      <c r="B18" s="96"/>
      <c r="C18" s="48"/>
      <c r="D18" s="48"/>
      <c r="E18" s="48"/>
      <c r="F18" s="48"/>
    </row>
    <row r="19" spans="1:6" ht="15" x14ac:dyDescent="0.25">
      <c r="A19" s="47" t="s">
        <v>529</v>
      </c>
      <c r="B19" s="48"/>
      <c r="C19" s="48"/>
      <c r="D19" s="48"/>
      <c r="E19" s="48"/>
      <c r="F19" s="48"/>
    </row>
    <row r="20" spans="1:6" ht="30" x14ac:dyDescent="0.25">
      <c r="A20" s="47" t="s">
        <v>530</v>
      </c>
      <c r="B20" s="97"/>
      <c r="C20" s="97"/>
      <c r="D20" s="97"/>
      <c r="E20" s="97"/>
      <c r="F20" s="97"/>
    </row>
    <row r="21" spans="1:6" ht="30" x14ac:dyDescent="0.25">
      <c r="A21" s="47" t="s">
        <v>531</v>
      </c>
      <c r="B21" s="97"/>
      <c r="C21" s="97"/>
      <c r="D21" s="97"/>
      <c r="E21" s="97"/>
      <c r="F21" s="97"/>
    </row>
    <row r="22" spans="1:6" ht="30" x14ac:dyDescent="0.25">
      <c r="A22" s="47" t="s">
        <v>532</v>
      </c>
      <c r="B22" s="97"/>
      <c r="C22" s="97"/>
      <c r="D22" s="97"/>
      <c r="E22" s="97"/>
      <c r="F22" s="97"/>
    </row>
    <row r="23" spans="1:6" ht="15" x14ac:dyDescent="0.25">
      <c r="A23" s="47" t="s">
        <v>533</v>
      </c>
      <c r="B23" s="97"/>
      <c r="C23" s="97"/>
      <c r="D23" s="97"/>
      <c r="E23" s="97"/>
      <c r="F23" s="97"/>
    </row>
    <row r="24" spans="1:6" ht="15" x14ac:dyDescent="0.25">
      <c r="A24" s="47" t="s">
        <v>534</v>
      </c>
      <c r="B24" s="98"/>
      <c r="C24" s="48"/>
      <c r="D24" s="48"/>
      <c r="E24" s="48"/>
      <c r="F24" s="48"/>
    </row>
    <row r="25" spans="1:6" ht="15" x14ac:dyDescent="0.25">
      <c r="A25" s="47" t="s">
        <v>535</v>
      </c>
      <c r="B25" s="98"/>
      <c r="C25" s="48"/>
      <c r="D25" s="48"/>
      <c r="E25" s="48"/>
      <c r="F25" s="48"/>
    </row>
    <row r="26" spans="1:6" ht="15" x14ac:dyDescent="0.25">
      <c r="A26" s="55"/>
      <c r="B26" s="36"/>
      <c r="C26" s="36"/>
      <c r="D26" s="36"/>
      <c r="E26" s="36"/>
      <c r="F26" s="36"/>
    </row>
    <row r="27" spans="1:6" ht="15" x14ac:dyDescent="0.25">
      <c r="A27" s="14" t="s">
        <v>536</v>
      </c>
      <c r="B27" s="36"/>
      <c r="C27" s="36"/>
      <c r="D27" s="36"/>
      <c r="E27" s="36"/>
      <c r="F27" s="36"/>
    </row>
    <row r="28" spans="1:6" ht="15" x14ac:dyDescent="0.25">
      <c r="A28" s="47" t="s">
        <v>537</v>
      </c>
      <c r="B28" s="48"/>
      <c r="C28" s="48"/>
      <c r="D28" s="48"/>
      <c r="E28" s="48"/>
      <c r="F28" s="48"/>
    </row>
    <row r="29" spans="1:6" ht="15" x14ac:dyDescent="0.25">
      <c r="A29" s="55"/>
      <c r="B29" s="36"/>
      <c r="C29" s="36"/>
      <c r="D29" s="36"/>
      <c r="E29" s="36"/>
      <c r="F29" s="36"/>
    </row>
    <row r="30" spans="1:6" ht="15" x14ac:dyDescent="0.25">
      <c r="A30" s="14" t="s">
        <v>538</v>
      </c>
      <c r="B30" s="36"/>
      <c r="C30" s="36"/>
      <c r="D30" s="36"/>
      <c r="E30" s="36"/>
      <c r="F30" s="36"/>
    </row>
    <row r="31" spans="1:6" ht="15" x14ac:dyDescent="0.25">
      <c r="A31" s="47" t="s">
        <v>523</v>
      </c>
      <c r="B31" s="48"/>
      <c r="C31" s="48"/>
      <c r="D31" s="48"/>
      <c r="E31" s="48"/>
      <c r="F31" s="48"/>
    </row>
    <row r="32" spans="1:6" ht="15" x14ac:dyDescent="0.25">
      <c r="A32" s="47" t="s">
        <v>527</v>
      </c>
      <c r="B32" s="48"/>
      <c r="C32" s="48"/>
      <c r="D32" s="48"/>
      <c r="E32" s="48"/>
      <c r="F32" s="48"/>
    </row>
    <row r="33" spans="1:6" ht="15" x14ac:dyDescent="0.25">
      <c r="A33" s="47" t="s">
        <v>539</v>
      </c>
      <c r="B33" s="48"/>
      <c r="C33" s="48"/>
      <c r="D33" s="48"/>
      <c r="E33" s="48"/>
      <c r="F33" s="48"/>
    </row>
    <row r="34" spans="1:6" ht="15" x14ac:dyDescent="0.25">
      <c r="A34" s="55"/>
      <c r="B34" s="36"/>
      <c r="C34" s="36"/>
      <c r="D34" s="36"/>
      <c r="E34" s="36"/>
      <c r="F34" s="36"/>
    </row>
    <row r="35" spans="1:6" ht="15" x14ac:dyDescent="0.25">
      <c r="A35" s="14" t="s">
        <v>540</v>
      </c>
      <c r="B35" s="36"/>
      <c r="C35" s="36"/>
      <c r="D35" s="36"/>
      <c r="E35" s="36"/>
      <c r="F35" s="36"/>
    </row>
    <row r="36" spans="1:6" ht="15" x14ac:dyDescent="0.25">
      <c r="A36" s="47" t="s">
        <v>541</v>
      </c>
      <c r="B36" s="48"/>
      <c r="C36" s="48"/>
      <c r="D36" s="48"/>
      <c r="E36" s="48"/>
      <c r="F36" s="48"/>
    </row>
    <row r="37" spans="1:6" ht="15" x14ac:dyDescent="0.25">
      <c r="A37" s="47" t="s">
        <v>542</v>
      </c>
      <c r="B37" s="48"/>
      <c r="C37" s="48"/>
      <c r="D37" s="48"/>
      <c r="E37" s="48"/>
      <c r="F37" s="48"/>
    </row>
    <row r="38" spans="1:6" ht="15" x14ac:dyDescent="0.25">
      <c r="A38" s="47" t="s">
        <v>543</v>
      </c>
      <c r="B38" s="98"/>
      <c r="C38" s="48"/>
      <c r="D38" s="48"/>
      <c r="E38" s="48"/>
      <c r="F38" s="48"/>
    </row>
    <row r="39" spans="1:6" ht="15" x14ac:dyDescent="0.25">
      <c r="A39" s="55"/>
      <c r="B39" s="36"/>
      <c r="C39" s="36"/>
      <c r="D39" s="36"/>
      <c r="E39" s="36"/>
      <c r="F39" s="36"/>
    </row>
    <row r="40" spans="1:6" ht="15" x14ac:dyDescent="0.25">
      <c r="A40" s="14" t="s">
        <v>544</v>
      </c>
      <c r="B40" s="48"/>
      <c r="C40" s="48"/>
      <c r="D40" s="48"/>
      <c r="E40" s="48"/>
      <c r="F40" s="48"/>
    </row>
    <row r="41" spans="1:6" ht="15" x14ac:dyDescent="0.25">
      <c r="A41" s="55"/>
      <c r="B41" s="36"/>
      <c r="C41" s="36"/>
      <c r="D41" s="36"/>
      <c r="E41" s="36"/>
      <c r="F41" s="36"/>
    </row>
    <row r="42" spans="1:6" ht="15" x14ac:dyDescent="0.25">
      <c r="A42" s="14" t="s">
        <v>545</v>
      </c>
      <c r="B42" s="36"/>
      <c r="C42" s="36"/>
      <c r="D42" s="36"/>
      <c r="E42" s="36"/>
      <c r="F42" s="36"/>
    </row>
    <row r="43" spans="1:6" ht="15" x14ac:dyDescent="0.25">
      <c r="A43" s="47" t="s">
        <v>546</v>
      </c>
      <c r="B43" s="48"/>
      <c r="C43" s="48"/>
      <c r="D43" s="48"/>
      <c r="E43" s="48"/>
      <c r="F43" s="48"/>
    </row>
    <row r="44" spans="1:6" ht="15" x14ac:dyDescent="0.25">
      <c r="A44" s="47" t="s">
        <v>547</v>
      </c>
      <c r="B44" s="48"/>
      <c r="C44" s="48"/>
      <c r="D44" s="48"/>
      <c r="E44" s="48"/>
      <c r="F44" s="48"/>
    </row>
    <row r="45" spans="1:6" ht="15" x14ac:dyDescent="0.25">
      <c r="A45" s="47" t="s">
        <v>548</v>
      </c>
      <c r="B45" s="48"/>
      <c r="C45" s="48"/>
      <c r="D45" s="48"/>
      <c r="E45" s="48"/>
      <c r="F45" s="48"/>
    </row>
    <row r="46" spans="1:6" ht="15" x14ac:dyDescent="0.25">
      <c r="A46" s="55"/>
      <c r="B46" s="36"/>
      <c r="C46" s="36"/>
      <c r="D46" s="36"/>
      <c r="E46" s="36"/>
      <c r="F46" s="36"/>
    </row>
    <row r="47" spans="1:6" ht="30" x14ac:dyDescent="0.25">
      <c r="A47" s="14" t="s">
        <v>549</v>
      </c>
      <c r="B47" s="36"/>
      <c r="C47" s="36"/>
      <c r="D47" s="36"/>
      <c r="E47" s="36"/>
      <c r="F47" s="36"/>
    </row>
    <row r="48" spans="1:6" ht="15" x14ac:dyDescent="0.25">
      <c r="A48" s="47" t="s">
        <v>547</v>
      </c>
      <c r="B48" s="97"/>
      <c r="C48" s="97"/>
      <c r="D48" s="97"/>
      <c r="E48" s="97"/>
      <c r="F48" s="97"/>
    </row>
    <row r="49" spans="1:6" ht="15" x14ac:dyDescent="0.25">
      <c r="A49" s="47" t="s">
        <v>548</v>
      </c>
      <c r="B49" s="97"/>
      <c r="C49" s="97"/>
      <c r="D49" s="97"/>
      <c r="E49" s="97"/>
      <c r="F49" s="97"/>
    </row>
    <row r="50" spans="1:6" ht="15" x14ac:dyDescent="0.25">
      <c r="A50" s="55"/>
      <c r="B50" s="36"/>
      <c r="C50" s="36"/>
      <c r="D50" s="36"/>
      <c r="E50" s="36"/>
      <c r="F50" s="36"/>
    </row>
    <row r="51" spans="1:6" ht="15" x14ac:dyDescent="0.25">
      <c r="A51" s="14" t="s">
        <v>550</v>
      </c>
      <c r="B51" s="36"/>
      <c r="C51" s="36"/>
      <c r="D51" s="36"/>
      <c r="E51" s="36"/>
      <c r="F51" s="36"/>
    </row>
    <row r="52" spans="1:6" ht="15" x14ac:dyDescent="0.25">
      <c r="A52" s="47" t="s">
        <v>547</v>
      </c>
      <c r="B52" s="48"/>
      <c r="C52" s="48"/>
      <c r="D52" s="48"/>
      <c r="E52" s="48"/>
      <c r="F52" s="48"/>
    </row>
    <row r="53" spans="1:6" ht="15" x14ac:dyDescent="0.25">
      <c r="A53" s="47" t="s">
        <v>548</v>
      </c>
      <c r="B53" s="48"/>
      <c r="C53" s="48"/>
      <c r="D53" s="48"/>
      <c r="E53" s="48"/>
      <c r="F53" s="48"/>
    </row>
    <row r="54" spans="1:6" ht="15" x14ac:dyDescent="0.25">
      <c r="A54" s="47" t="s">
        <v>551</v>
      </c>
      <c r="B54" s="48"/>
      <c r="C54" s="48"/>
      <c r="D54" s="48"/>
      <c r="E54" s="48"/>
      <c r="F54" s="48"/>
    </row>
    <row r="55" spans="1:6" ht="15" x14ac:dyDescent="0.25">
      <c r="A55" s="55"/>
      <c r="B55" s="36"/>
      <c r="C55" s="36"/>
      <c r="D55" s="36"/>
      <c r="E55" s="36"/>
      <c r="F55" s="36"/>
    </row>
    <row r="56" spans="1:6" ht="44.25" customHeight="1" x14ac:dyDescent="0.25">
      <c r="A56" s="14" t="s">
        <v>552</v>
      </c>
      <c r="B56" s="36"/>
      <c r="C56" s="36"/>
      <c r="D56" s="36"/>
      <c r="E56" s="36"/>
      <c r="F56" s="36"/>
    </row>
    <row r="57" spans="1:6" ht="20.100000000000001" customHeight="1" x14ac:dyDescent="0.25">
      <c r="A57" s="47" t="s">
        <v>547</v>
      </c>
      <c r="B57" s="48"/>
      <c r="C57" s="48"/>
      <c r="D57" s="48"/>
      <c r="E57" s="48"/>
      <c r="F57" s="48"/>
    </row>
    <row r="58" spans="1:6" ht="20.100000000000001" customHeight="1" x14ac:dyDescent="0.25">
      <c r="A58" s="47" t="s">
        <v>548</v>
      </c>
      <c r="B58" s="48"/>
      <c r="C58" s="48"/>
      <c r="D58" s="48"/>
      <c r="E58" s="48"/>
      <c r="F58" s="48"/>
    </row>
    <row r="59" spans="1:6" ht="20.100000000000001" customHeight="1" x14ac:dyDescent="0.25">
      <c r="A59" s="55"/>
      <c r="B59" s="36"/>
      <c r="C59" s="36"/>
      <c r="D59" s="36"/>
      <c r="E59" s="36"/>
      <c r="F59" s="36"/>
    </row>
    <row r="60" spans="1:6" ht="20.100000000000001" customHeight="1" x14ac:dyDescent="0.25">
      <c r="A60" s="14" t="s">
        <v>553</v>
      </c>
      <c r="B60" s="36"/>
      <c r="C60" s="36"/>
      <c r="D60" s="36"/>
      <c r="E60" s="36"/>
      <c r="F60" s="36"/>
    </row>
    <row r="61" spans="1:6" ht="20.100000000000001" customHeight="1" x14ac:dyDescent="0.25">
      <c r="A61" s="47" t="s">
        <v>554</v>
      </c>
      <c r="B61" s="48"/>
      <c r="C61" s="48"/>
      <c r="D61" s="48"/>
      <c r="E61" s="48"/>
      <c r="F61" s="48"/>
    </row>
    <row r="62" spans="1:6" ht="20.100000000000001" customHeight="1" x14ac:dyDescent="0.25">
      <c r="A62" s="47" t="s">
        <v>555</v>
      </c>
      <c r="B62" s="98"/>
      <c r="C62" s="48"/>
      <c r="D62" s="48"/>
      <c r="E62" s="48"/>
      <c r="F62" s="48"/>
    </row>
    <row r="63" spans="1:6" ht="20.100000000000001" customHeight="1" x14ac:dyDescent="0.25">
      <c r="A63" s="55"/>
      <c r="B63" s="36"/>
      <c r="C63" s="36"/>
      <c r="D63" s="36"/>
      <c r="E63" s="36"/>
      <c r="F63" s="36"/>
    </row>
    <row r="64" spans="1:6" ht="20.100000000000001" customHeight="1" x14ac:dyDescent="0.25">
      <c r="A64" s="14" t="s">
        <v>556</v>
      </c>
      <c r="B64" s="36"/>
      <c r="C64" s="36"/>
      <c r="D64" s="36"/>
      <c r="E64" s="36"/>
      <c r="F64" s="36"/>
    </row>
    <row r="65" spans="1:6" ht="20.100000000000001" customHeight="1" x14ac:dyDescent="0.25">
      <c r="A65" s="47" t="s">
        <v>557</v>
      </c>
      <c r="B65" s="48"/>
      <c r="C65" s="48"/>
      <c r="D65" s="48"/>
      <c r="E65" s="48"/>
      <c r="F65" s="48"/>
    </row>
    <row r="66" spans="1:6" ht="20.100000000000001" customHeight="1" x14ac:dyDescent="0.25">
      <c r="A66" s="47" t="s">
        <v>558</v>
      </c>
      <c r="B66" s="48"/>
      <c r="C66" s="48"/>
      <c r="D66" s="48"/>
      <c r="E66" s="48"/>
      <c r="F66" s="48"/>
    </row>
    <row r="67" spans="1:6" ht="20.100000000000001" customHeight="1" x14ac:dyDescent="0.25">
      <c r="A67" s="94"/>
      <c r="B67" s="44"/>
      <c r="C67" s="44"/>
      <c r="D67" s="44"/>
      <c r="E67" s="44"/>
      <c r="F67" s="4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8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7a</vt:lpstr>
      <vt:lpstr>7b</vt:lpstr>
      <vt:lpstr>7c</vt:lpstr>
      <vt:lpstr>7d</vt:lpstr>
      <vt:lpstr>F8_IEA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Tesoreria PC</cp:lastModifiedBy>
  <cp:revision/>
  <dcterms:created xsi:type="dcterms:W3CDTF">2023-03-16T22:14:51Z</dcterms:created>
  <dcterms:modified xsi:type="dcterms:W3CDTF">2023-05-08T02:16:02Z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